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i\Dropbox\3 COOP Y EpD\ICPD CONGDE\6. Web\"/>
    </mc:Choice>
  </mc:AlternateContent>
  <xr:revisionPtr revIDLastSave="0" documentId="13_ncr:1_{757D7841-86F6-48D8-B6A9-17CB0AD5EAB2}" xr6:coauthVersionLast="41" xr6:coauthVersionMax="41" xr10:uidLastSave="{00000000-0000-0000-0000-000000000000}"/>
  <bookViews>
    <workbookView xWindow="-120" yWindow="-120" windowWidth="25440" windowHeight="15390" xr2:uid="{6E98C5CA-AC53-4E78-8512-3BB135CEB144}"/>
  </bookViews>
  <sheets>
    <sheet name="ICPDS 2019" sheetId="1" r:id="rId1"/>
  </sheets>
  <definedNames>
    <definedName name="_xlnm._FilterDatabase" localSheetId="0" hidden="1">'ICPDS 2019'!$A$5:$EC$153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V178" i="1" l="1"/>
  <c r="BO178" i="1"/>
  <c r="BN178" i="1"/>
  <c r="BJ178" i="1"/>
  <c r="AN178" i="1"/>
  <c r="AJ178" i="1"/>
  <c r="AI178" i="1"/>
  <c r="AH178" i="1"/>
  <c r="V178" i="1"/>
  <c r="BV177" i="1"/>
  <c r="BO177" i="1"/>
  <c r="BN177" i="1"/>
  <c r="BJ177" i="1"/>
  <c r="AN177" i="1"/>
  <c r="AJ177" i="1"/>
  <c r="AI177" i="1"/>
  <c r="AH177" i="1"/>
  <c r="V177" i="1"/>
  <c r="EC176" i="1"/>
  <c r="EC177" i="1" s="1"/>
  <c r="EB176" i="1"/>
  <c r="EB177" i="1" s="1"/>
  <c r="EA176" i="1"/>
  <c r="EA177" i="1" s="1"/>
  <c r="DZ176" i="1"/>
  <c r="DZ177" i="1" s="1"/>
  <c r="DY176" i="1"/>
  <c r="DY177" i="1" s="1"/>
  <c r="DX176" i="1"/>
  <c r="DX177" i="1" s="1"/>
  <c r="DW176" i="1"/>
  <c r="DW177" i="1" s="1"/>
  <c r="DV176" i="1"/>
  <c r="DV177" i="1" s="1"/>
  <c r="DU176" i="1"/>
  <c r="DU177" i="1" s="1"/>
  <c r="DT176" i="1"/>
  <c r="DT177" i="1" s="1"/>
  <c r="DS176" i="1"/>
  <c r="DS177" i="1" s="1"/>
  <c r="DR176" i="1"/>
  <c r="DR177" i="1" s="1"/>
  <c r="DQ176" i="1"/>
  <c r="DQ177" i="1" s="1"/>
  <c r="DP176" i="1"/>
  <c r="DP177" i="1" s="1"/>
  <c r="DO176" i="1"/>
  <c r="DO177" i="1" s="1"/>
  <c r="DN176" i="1"/>
  <c r="DN177" i="1" s="1"/>
  <c r="DM176" i="1"/>
  <c r="DM177" i="1" s="1"/>
  <c r="DL176" i="1"/>
  <c r="DL177" i="1" s="1"/>
  <c r="DK176" i="1"/>
  <c r="DK177" i="1" s="1"/>
  <c r="DJ176" i="1"/>
  <c r="DJ177" i="1" s="1"/>
  <c r="DI176" i="1"/>
  <c r="DI177" i="1" s="1"/>
  <c r="DH176" i="1"/>
  <c r="DH177" i="1" s="1"/>
  <c r="DG176" i="1"/>
  <c r="DG177" i="1" s="1"/>
  <c r="DF176" i="1"/>
  <c r="DF177" i="1" s="1"/>
  <c r="DE176" i="1"/>
  <c r="DE177" i="1" s="1"/>
  <c r="DD176" i="1"/>
  <c r="DD177" i="1" s="1"/>
  <c r="DC176" i="1"/>
  <c r="DC177" i="1" s="1"/>
  <c r="DB176" i="1"/>
  <c r="DB177" i="1" s="1"/>
  <c r="DA176" i="1"/>
  <c r="DA177" i="1" s="1"/>
  <c r="CZ176" i="1"/>
  <c r="CZ177" i="1" s="1"/>
  <c r="CY176" i="1"/>
  <c r="CY177" i="1" s="1"/>
  <c r="CX176" i="1"/>
  <c r="CX177" i="1" s="1"/>
  <c r="CW176" i="1"/>
  <c r="CW177" i="1" s="1"/>
  <c r="CV176" i="1"/>
  <c r="CV177" i="1" s="1"/>
  <c r="CU176" i="1"/>
  <c r="CU177" i="1" s="1"/>
  <c r="CT176" i="1"/>
  <c r="CT177" i="1" s="1"/>
  <c r="CS176" i="1"/>
  <c r="CS177" i="1" s="1"/>
  <c r="CR176" i="1"/>
  <c r="CR177" i="1" s="1"/>
  <c r="CQ176" i="1"/>
  <c r="CQ177" i="1" s="1"/>
  <c r="CP176" i="1"/>
  <c r="CP177" i="1" s="1"/>
  <c r="CO176" i="1"/>
  <c r="CO177" i="1" s="1"/>
  <c r="CN176" i="1"/>
  <c r="CN177" i="1" s="1"/>
  <c r="CM176" i="1"/>
  <c r="CM177" i="1" s="1"/>
  <c r="CL176" i="1"/>
  <c r="CL177" i="1" s="1"/>
  <c r="CK176" i="1"/>
  <c r="CK177" i="1" s="1"/>
  <c r="CJ176" i="1"/>
  <c r="CJ177" i="1" s="1"/>
  <c r="CI176" i="1"/>
  <c r="CI177" i="1" s="1"/>
  <c r="CH176" i="1"/>
  <c r="CH177" i="1" s="1"/>
  <c r="CG176" i="1"/>
  <c r="CG177" i="1" s="1"/>
  <c r="CF176" i="1"/>
  <c r="CF177" i="1" s="1"/>
  <c r="CE176" i="1"/>
  <c r="CE177" i="1" s="1"/>
  <c r="CD176" i="1"/>
  <c r="CD177" i="1" s="1"/>
  <c r="CC176" i="1"/>
  <c r="CC177" i="1" s="1"/>
  <c r="CB176" i="1"/>
  <c r="CB177" i="1" s="1"/>
  <c r="CA176" i="1"/>
  <c r="CA177" i="1" s="1"/>
  <c r="BZ176" i="1"/>
  <c r="BZ177" i="1" s="1"/>
  <c r="BY176" i="1"/>
  <c r="BY177" i="1" s="1"/>
  <c r="BV176" i="1"/>
  <c r="BO176" i="1"/>
  <c r="BN176" i="1"/>
  <c r="BJ176" i="1"/>
  <c r="AN176" i="1"/>
  <c r="AJ176" i="1"/>
  <c r="AI176" i="1"/>
  <c r="AH176" i="1"/>
  <c r="V176" i="1"/>
  <c r="BV175" i="1"/>
  <c r="BO175" i="1"/>
  <c r="BN175" i="1"/>
  <c r="BJ175" i="1"/>
  <c r="AN175" i="1"/>
  <c r="AJ175" i="1"/>
  <c r="AI175" i="1"/>
  <c r="AI167" i="1" s="1"/>
  <c r="AH175" i="1"/>
  <c r="V175" i="1"/>
  <c r="BV174" i="1"/>
  <c r="BO174" i="1"/>
  <c r="BN174" i="1"/>
  <c r="BJ174" i="1"/>
  <c r="AN174" i="1"/>
  <c r="AJ174" i="1"/>
  <c r="AI174" i="1"/>
  <c r="AH174" i="1"/>
  <c r="V174" i="1"/>
  <c r="EC173" i="1"/>
  <c r="EB173" i="1"/>
  <c r="EA173" i="1"/>
  <c r="DZ173" i="1"/>
  <c r="DY173" i="1"/>
  <c r="DX173" i="1"/>
  <c r="DW173" i="1"/>
  <c r="DV173" i="1"/>
  <c r="DU173" i="1"/>
  <c r="DT173" i="1"/>
  <c r="DS173" i="1"/>
  <c r="DR173" i="1"/>
  <c r="DQ173" i="1"/>
  <c r="DP173" i="1"/>
  <c r="DO173" i="1"/>
  <c r="DN173" i="1"/>
  <c r="DM173" i="1"/>
  <c r="DL173" i="1"/>
  <c r="DK173" i="1"/>
  <c r="DJ173" i="1"/>
  <c r="DI173" i="1"/>
  <c r="DH173" i="1"/>
  <c r="DG173" i="1"/>
  <c r="DF173" i="1"/>
  <c r="DE173" i="1"/>
  <c r="DD173" i="1"/>
  <c r="DC173" i="1"/>
  <c r="DB173" i="1"/>
  <c r="DA173" i="1"/>
  <c r="CZ173" i="1"/>
  <c r="CY173" i="1"/>
  <c r="CX173" i="1"/>
  <c r="CW173" i="1"/>
  <c r="CV173" i="1"/>
  <c r="CU173" i="1"/>
  <c r="CT173" i="1"/>
  <c r="CS173" i="1"/>
  <c r="CR173" i="1"/>
  <c r="CQ173" i="1"/>
  <c r="CP173" i="1"/>
  <c r="CO173" i="1"/>
  <c r="CN173" i="1"/>
  <c r="CM173" i="1"/>
  <c r="CL173" i="1"/>
  <c r="CK173" i="1"/>
  <c r="CJ173" i="1"/>
  <c r="CI173" i="1"/>
  <c r="CH173" i="1"/>
  <c r="CG173" i="1"/>
  <c r="CF173" i="1"/>
  <c r="CE173" i="1"/>
  <c r="CD173" i="1"/>
  <c r="CC173" i="1"/>
  <c r="CB173" i="1"/>
  <c r="CA173" i="1"/>
  <c r="BZ173" i="1"/>
  <c r="BY173" i="1"/>
  <c r="BV173" i="1"/>
  <c r="BO173" i="1"/>
  <c r="BN173" i="1"/>
  <c r="BJ173" i="1"/>
  <c r="AN173" i="1"/>
  <c r="AJ173" i="1"/>
  <c r="AI173" i="1"/>
  <c r="AH173" i="1"/>
  <c r="V173" i="1"/>
  <c r="EC172" i="1"/>
  <c r="EB172" i="1"/>
  <c r="EA172" i="1"/>
  <c r="DZ172" i="1"/>
  <c r="DY172" i="1"/>
  <c r="DX172" i="1"/>
  <c r="DW172" i="1"/>
  <c r="DV172" i="1"/>
  <c r="DU172" i="1"/>
  <c r="DT172" i="1"/>
  <c r="DS172" i="1"/>
  <c r="DR172" i="1"/>
  <c r="DQ172" i="1"/>
  <c r="DP172" i="1"/>
  <c r="DO172" i="1"/>
  <c r="DN172" i="1"/>
  <c r="DM172" i="1"/>
  <c r="DL172" i="1"/>
  <c r="DK172" i="1"/>
  <c r="DJ172" i="1"/>
  <c r="DI172" i="1"/>
  <c r="DH172" i="1"/>
  <c r="DG172" i="1"/>
  <c r="DF172" i="1"/>
  <c r="DE172" i="1"/>
  <c r="DD172" i="1"/>
  <c r="DC172" i="1"/>
  <c r="DB172" i="1"/>
  <c r="DA172" i="1"/>
  <c r="CZ172" i="1"/>
  <c r="CY172" i="1"/>
  <c r="CX172" i="1"/>
  <c r="CW172" i="1"/>
  <c r="CV172" i="1"/>
  <c r="CU172" i="1"/>
  <c r="CT172" i="1"/>
  <c r="CS172" i="1"/>
  <c r="CR172" i="1"/>
  <c r="CQ172" i="1"/>
  <c r="CP172" i="1"/>
  <c r="CO172" i="1"/>
  <c r="CN172" i="1"/>
  <c r="CM172" i="1"/>
  <c r="CL172" i="1"/>
  <c r="CK172" i="1"/>
  <c r="CJ172" i="1"/>
  <c r="CI172" i="1"/>
  <c r="CH172" i="1"/>
  <c r="CG172" i="1"/>
  <c r="CF172" i="1"/>
  <c r="CE172" i="1"/>
  <c r="CD172" i="1"/>
  <c r="CC172" i="1"/>
  <c r="CB172" i="1"/>
  <c r="CA172" i="1"/>
  <c r="BZ172" i="1"/>
  <c r="BY172" i="1"/>
  <c r="DN171" i="1"/>
  <c r="CE171" i="1"/>
  <c r="DS170" i="1"/>
  <c r="DN170" i="1"/>
  <c r="BG151" i="1" s="1"/>
  <c r="BV170" i="1"/>
  <c r="BO170" i="1"/>
  <c r="BN170" i="1"/>
  <c r="BJ170" i="1"/>
  <c r="BF170" i="1"/>
  <c r="AX170" i="1"/>
  <c r="AN170" i="1"/>
  <c r="AJ170" i="1"/>
  <c r="AI170" i="1"/>
  <c r="AH170" i="1"/>
  <c r="V170" i="1"/>
  <c r="BV169" i="1"/>
  <c r="BO169" i="1"/>
  <c r="BN169" i="1"/>
  <c r="BJ169" i="1"/>
  <c r="BF169" i="1"/>
  <c r="AX169" i="1"/>
  <c r="AN169" i="1"/>
  <c r="AJ169" i="1"/>
  <c r="AI169" i="1"/>
  <c r="AH169" i="1"/>
  <c r="V169" i="1"/>
  <c r="EC168" i="1"/>
  <c r="EB168" i="1"/>
  <c r="EA168" i="1"/>
  <c r="DZ168" i="1"/>
  <c r="DY168" i="1"/>
  <c r="DX168" i="1"/>
  <c r="DW168" i="1"/>
  <c r="DV168" i="1"/>
  <c r="DU168" i="1"/>
  <c r="DT168" i="1"/>
  <c r="DS168" i="1"/>
  <c r="DR168" i="1"/>
  <c r="DQ168" i="1"/>
  <c r="DP168" i="1"/>
  <c r="DO168" i="1"/>
  <c r="DN168" i="1"/>
  <c r="DM168" i="1"/>
  <c r="DL168" i="1"/>
  <c r="DK168" i="1"/>
  <c r="DJ168" i="1"/>
  <c r="DI168" i="1"/>
  <c r="DH168" i="1"/>
  <c r="DG168" i="1"/>
  <c r="DF168" i="1"/>
  <c r="DE168" i="1"/>
  <c r="DD168" i="1"/>
  <c r="DC168" i="1"/>
  <c r="DB168" i="1"/>
  <c r="DA168" i="1"/>
  <c r="CZ168" i="1"/>
  <c r="CY168" i="1"/>
  <c r="CX168" i="1"/>
  <c r="CX171" i="1" s="1"/>
  <c r="CW168" i="1"/>
  <c r="CV168" i="1"/>
  <c r="CV171" i="1" s="1"/>
  <c r="CU168" i="1"/>
  <c r="CT168" i="1"/>
  <c r="CS168" i="1"/>
  <c r="CR168" i="1"/>
  <c r="CQ168" i="1"/>
  <c r="CP168" i="1"/>
  <c r="CO168" i="1"/>
  <c r="CN168" i="1"/>
  <c r="CM168" i="1"/>
  <c r="CL168" i="1"/>
  <c r="CK168" i="1"/>
  <c r="CJ168" i="1"/>
  <c r="CI168" i="1"/>
  <c r="CH168" i="1"/>
  <c r="CG168" i="1"/>
  <c r="CF168" i="1"/>
  <c r="CE168" i="1"/>
  <c r="CD168" i="1"/>
  <c r="CD171" i="1" s="1"/>
  <c r="CC168" i="1"/>
  <c r="CB168" i="1"/>
  <c r="CA168" i="1"/>
  <c r="BZ168" i="1"/>
  <c r="BY168" i="1"/>
  <c r="BV168" i="1"/>
  <c r="BO168" i="1"/>
  <c r="BN168" i="1"/>
  <c r="BJ168" i="1"/>
  <c r="BF168" i="1"/>
  <c r="AX168" i="1"/>
  <c r="AN168" i="1"/>
  <c r="AJ168" i="1"/>
  <c r="AI168" i="1"/>
  <c r="AH168" i="1"/>
  <c r="V168" i="1"/>
  <c r="DY167" i="1"/>
  <c r="DQ167" i="1"/>
  <c r="DI167" i="1"/>
  <c r="DA167" i="1"/>
  <c r="CK167" i="1"/>
  <c r="BV167" i="1"/>
  <c r="BO167" i="1"/>
  <c r="BN167" i="1"/>
  <c r="BJ167" i="1"/>
  <c r="BF167" i="1"/>
  <c r="AX167" i="1"/>
  <c r="AN167" i="1"/>
  <c r="AJ167" i="1"/>
  <c r="AH167" i="1"/>
  <c r="V167" i="1"/>
  <c r="EA166" i="1"/>
  <c r="DK166" i="1"/>
  <c r="DK171" i="1" s="1"/>
  <c r="DF166" i="1"/>
  <c r="CU166" i="1"/>
  <c r="CJ166" i="1"/>
  <c r="CE166" i="1"/>
  <c r="CE170" i="1" s="1"/>
  <c r="BV166" i="1"/>
  <c r="BO166" i="1"/>
  <c r="BN166" i="1"/>
  <c r="BJ166" i="1"/>
  <c r="BF166" i="1"/>
  <c r="AX166" i="1"/>
  <c r="AN166" i="1"/>
  <c r="AJ166" i="1"/>
  <c r="AI166" i="1"/>
  <c r="AH166" i="1"/>
  <c r="V166" i="1"/>
  <c r="EC165" i="1"/>
  <c r="EB165" i="1"/>
  <c r="EA165" i="1"/>
  <c r="DZ165" i="1"/>
  <c r="DZ166" i="1" s="1"/>
  <c r="DY165" i="1"/>
  <c r="DX165" i="1"/>
  <c r="DW165" i="1"/>
  <c r="DW166" i="1" s="1"/>
  <c r="DW170" i="1" s="1"/>
  <c r="DV165" i="1"/>
  <c r="DV166" i="1" s="1"/>
  <c r="DU165" i="1"/>
  <c r="DT165" i="1"/>
  <c r="DS165" i="1"/>
  <c r="DS166" i="1" s="1"/>
  <c r="DS171" i="1" s="1"/>
  <c r="DR165" i="1"/>
  <c r="DR166" i="1" s="1"/>
  <c r="DQ165" i="1"/>
  <c r="DP165" i="1"/>
  <c r="DO165" i="1"/>
  <c r="DO166" i="1" s="1"/>
  <c r="DO171" i="1" s="1"/>
  <c r="DN165" i="1"/>
  <c r="DN166" i="1" s="1"/>
  <c r="DM165" i="1"/>
  <c r="DL165" i="1"/>
  <c r="DK165" i="1"/>
  <c r="DJ165" i="1"/>
  <c r="DJ166" i="1" s="1"/>
  <c r="DI165" i="1"/>
  <c r="DH165" i="1"/>
  <c r="DG165" i="1"/>
  <c r="DG166" i="1" s="1"/>
  <c r="DF165" i="1"/>
  <c r="DE165" i="1"/>
  <c r="DD165" i="1"/>
  <c r="DC165" i="1"/>
  <c r="DC166" i="1" s="1"/>
  <c r="DB165" i="1"/>
  <c r="DB166" i="1" s="1"/>
  <c r="DA165" i="1"/>
  <c r="CZ165" i="1"/>
  <c r="CY165" i="1"/>
  <c r="CY166" i="1" s="1"/>
  <c r="CX165" i="1"/>
  <c r="CX166" i="1" s="1"/>
  <c r="CW165" i="1"/>
  <c r="CV165" i="1"/>
  <c r="CU165" i="1"/>
  <c r="CT165" i="1"/>
  <c r="CT166" i="1" s="1"/>
  <c r="CS165" i="1"/>
  <c r="CR165" i="1"/>
  <c r="CQ165" i="1"/>
  <c r="CQ166" i="1" s="1"/>
  <c r="CP165" i="1"/>
  <c r="CP166" i="1" s="1"/>
  <c r="CO165" i="1"/>
  <c r="CN165" i="1"/>
  <c r="CM165" i="1"/>
  <c r="CM166" i="1" s="1"/>
  <c r="CL165" i="1"/>
  <c r="CL166" i="1" s="1"/>
  <c r="CK165" i="1"/>
  <c r="CJ165" i="1"/>
  <c r="CI165" i="1"/>
  <c r="CI166" i="1" s="1"/>
  <c r="CI171" i="1" s="1"/>
  <c r="CH165" i="1"/>
  <c r="CH166" i="1" s="1"/>
  <c r="CG165" i="1"/>
  <c r="CF165" i="1"/>
  <c r="CE165" i="1"/>
  <c r="CD165" i="1"/>
  <c r="CD166" i="1" s="1"/>
  <c r="CC165" i="1"/>
  <c r="CB165" i="1"/>
  <c r="CA165" i="1"/>
  <c r="CA166" i="1" s="1"/>
  <c r="CA171" i="1" s="1"/>
  <c r="BZ165" i="1"/>
  <c r="BZ166" i="1" s="1"/>
  <c r="BY165" i="1"/>
  <c r="BV165" i="1"/>
  <c r="BO165" i="1"/>
  <c r="BN165" i="1"/>
  <c r="BJ165" i="1"/>
  <c r="BF165" i="1"/>
  <c r="AX165" i="1"/>
  <c r="AN165" i="1"/>
  <c r="AJ165" i="1"/>
  <c r="AI165" i="1"/>
  <c r="AH165" i="1"/>
  <c r="V165" i="1"/>
  <c r="EC164" i="1"/>
  <c r="EC167" i="1" s="1"/>
  <c r="EB164" i="1"/>
  <c r="EB167" i="1" s="1"/>
  <c r="EA164" i="1"/>
  <c r="EA167" i="1" s="1"/>
  <c r="DZ164" i="1"/>
  <c r="DZ167" i="1" s="1"/>
  <c r="DY164" i="1"/>
  <c r="DX164" i="1"/>
  <c r="DX167" i="1" s="1"/>
  <c r="DW164" i="1"/>
  <c r="DW167" i="1" s="1"/>
  <c r="DV164" i="1"/>
  <c r="DV167" i="1" s="1"/>
  <c r="DU164" i="1"/>
  <c r="DU167" i="1" s="1"/>
  <c r="DT164" i="1"/>
  <c r="DT167" i="1" s="1"/>
  <c r="DS164" i="1"/>
  <c r="DS167" i="1" s="1"/>
  <c r="DR164" i="1"/>
  <c r="DR167" i="1" s="1"/>
  <c r="DQ164" i="1"/>
  <c r="DP164" i="1"/>
  <c r="DP167" i="1" s="1"/>
  <c r="DO164" i="1"/>
  <c r="DO167" i="1" s="1"/>
  <c r="DN164" i="1"/>
  <c r="DN167" i="1" s="1"/>
  <c r="DM164" i="1"/>
  <c r="DM167" i="1" s="1"/>
  <c r="DL164" i="1"/>
  <c r="DL167" i="1" s="1"/>
  <c r="DK164" i="1"/>
  <c r="DK167" i="1" s="1"/>
  <c r="DJ164" i="1"/>
  <c r="DJ167" i="1" s="1"/>
  <c r="DI164" i="1"/>
  <c r="DH164" i="1"/>
  <c r="DH167" i="1" s="1"/>
  <c r="DG164" i="1"/>
  <c r="DG167" i="1" s="1"/>
  <c r="DF164" i="1"/>
  <c r="DF167" i="1" s="1"/>
  <c r="DE164" i="1"/>
  <c r="DE167" i="1" s="1"/>
  <c r="DD164" i="1"/>
  <c r="DD167" i="1" s="1"/>
  <c r="DC164" i="1"/>
  <c r="DC167" i="1" s="1"/>
  <c r="DB164" i="1"/>
  <c r="DB167" i="1" s="1"/>
  <c r="DA164" i="1"/>
  <c r="CZ164" i="1"/>
  <c r="CZ167" i="1" s="1"/>
  <c r="CY164" i="1"/>
  <c r="CY167" i="1" s="1"/>
  <c r="CX164" i="1"/>
  <c r="CX167" i="1" s="1"/>
  <c r="CW164" i="1"/>
  <c r="CW167" i="1" s="1"/>
  <c r="CV164" i="1"/>
  <c r="CV167" i="1" s="1"/>
  <c r="CU164" i="1"/>
  <c r="CU167" i="1" s="1"/>
  <c r="CT164" i="1"/>
  <c r="CT167" i="1" s="1"/>
  <c r="CS164" i="1"/>
  <c r="CS167" i="1" s="1"/>
  <c r="CR164" i="1"/>
  <c r="CR167" i="1" s="1"/>
  <c r="CQ164" i="1"/>
  <c r="CQ167" i="1" s="1"/>
  <c r="CP164" i="1"/>
  <c r="CP167" i="1" s="1"/>
  <c r="CO164" i="1"/>
  <c r="CO167" i="1" s="1"/>
  <c r="CN164" i="1"/>
  <c r="CN167" i="1" s="1"/>
  <c r="CM164" i="1"/>
  <c r="CM167" i="1" s="1"/>
  <c r="CL164" i="1"/>
  <c r="CL167" i="1" s="1"/>
  <c r="CK164" i="1"/>
  <c r="CJ164" i="1"/>
  <c r="CJ167" i="1" s="1"/>
  <c r="CI164" i="1"/>
  <c r="CI167" i="1" s="1"/>
  <c r="CH164" i="1"/>
  <c r="CH167" i="1" s="1"/>
  <c r="CG164" i="1"/>
  <c r="CG167" i="1" s="1"/>
  <c r="CF164" i="1"/>
  <c r="CF167" i="1" s="1"/>
  <c r="CE164" i="1"/>
  <c r="CE167" i="1" s="1"/>
  <c r="CD164" i="1"/>
  <c r="CD167" i="1" s="1"/>
  <c r="CC164" i="1"/>
  <c r="CC167" i="1" s="1"/>
  <c r="CB164" i="1"/>
  <c r="CB167" i="1" s="1"/>
  <c r="CA164" i="1"/>
  <c r="CA167" i="1" s="1"/>
  <c r="BZ164" i="1"/>
  <c r="BZ167" i="1" s="1"/>
  <c r="BY164" i="1"/>
  <c r="BY167" i="1" s="1"/>
  <c r="DZ162" i="1"/>
  <c r="DV162" i="1"/>
  <c r="DO162" i="1"/>
  <c r="DK162" i="1"/>
  <c r="DA162" i="1"/>
  <c r="CT162" i="1"/>
  <c r="CP162" i="1"/>
  <c r="CI162" i="1"/>
  <c r="CE162" i="1"/>
  <c r="R162" i="1"/>
  <c r="EB161" i="1"/>
  <c r="DW161" i="1"/>
  <c r="DU161" i="1"/>
  <c r="DP161" i="1"/>
  <c r="DL161" i="1"/>
  <c r="DK161" i="1"/>
  <c r="CZ161" i="1"/>
  <c r="CV161" i="1"/>
  <c r="CQ161" i="1"/>
  <c r="CJ161" i="1"/>
  <c r="CF161" i="1"/>
  <c r="CE161" i="1"/>
  <c r="EC159" i="1"/>
  <c r="EB159" i="1"/>
  <c r="EA159" i="1"/>
  <c r="DZ159" i="1"/>
  <c r="DY159" i="1"/>
  <c r="DX159" i="1"/>
  <c r="DX161" i="1" s="1"/>
  <c r="DW159" i="1"/>
  <c r="DV159" i="1"/>
  <c r="DU159" i="1"/>
  <c r="DT159" i="1"/>
  <c r="DT161" i="1" s="1"/>
  <c r="DS159" i="1"/>
  <c r="DR159" i="1"/>
  <c r="DR162" i="1" s="1"/>
  <c r="DQ159" i="1"/>
  <c r="DP159" i="1"/>
  <c r="DO159" i="1"/>
  <c r="DN159" i="1"/>
  <c r="DM159" i="1"/>
  <c r="DL159" i="1"/>
  <c r="DK159" i="1"/>
  <c r="DJ159" i="1"/>
  <c r="DJ162" i="1" s="1"/>
  <c r="DI159" i="1"/>
  <c r="DH159" i="1"/>
  <c r="DH161" i="1" s="1"/>
  <c r="DG159" i="1"/>
  <c r="DF159" i="1"/>
  <c r="DF162" i="1" s="1"/>
  <c r="DE159" i="1"/>
  <c r="DD159" i="1"/>
  <c r="DD161" i="1" s="1"/>
  <c r="DC159" i="1"/>
  <c r="DB159" i="1"/>
  <c r="DB162" i="1" s="1"/>
  <c r="DA159" i="1"/>
  <c r="CZ159" i="1"/>
  <c r="CY159" i="1"/>
  <c r="CX159" i="1"/>
  <c r="CW159" i="1"/>
  <c r="CV159" i="1"/>
  <c r="CU159" i="1"/>
  <c r="CT159" i="1"/>
  <c r="CS159" i="1"/>
  <c r="CR159" i="1"/>
  <c r="CR161" i="1" s="1"/>
  <c r="CQ159" i="1"/>
  <c r="CP159" i="1"/>
  <c r="CO159" i="1"/>
  <c r="CN159" i="1"/>
  <c r="CN161" i="1" s="1"/>
  <c r="CM159" i="1"/>
  <c r="CL159" i="1"/>
  <c r="CL162" i="1" s="1"/>
  <c r="CK159" i="1"/>
  <c r="CJ159" i="1"/>
  <c r="CI159" i="1"/>
  <c r="CH159" i="1"/>
  <c r="CG159" i="1"/>
  <c r="CF159" i="1"/>
  <c r="CE159" i="1"/>
  <c r="CD159" i="1"/>
  <c r="CD162" i="1" s="1"/>
  <c r="CC159" i="1"/>
  <c r="CB159" i="1"/>
  <c r="CB161" i="1" s="1"/>
  <c r="CB170" i="1" s="1"/>
  <c r="CA159" i="1"/>
  <c r="BZ159" i="1"/>
  <c r="BZ162" i="1" s="1"/>
  <c r="BY159" i="1"/>
  <c r="EC158" i="1"/>
  <c r="EB158" i="1"/>
  <c r="EB162" i="1" s="1"/>
  <c r="EA158" i="1"/>
  <c r="EA162" i="1" s="1"/>
  <c r="DZ158" i="1"/>
  <c r="DY158" i="1"/>
  <c r="DX158" i="1"/>
  <c r="DX162" i="1" s="1"/>
  <c r="DW158" i="1"/>
  <c r="DW162" i="1" s="1"/>
  <c r="DV158" i="1"/>
  <c r="DU158" i="1"/>
  <c r="DU162" i="1" s="1"/>
  <c r="DT158" i="1"/>
  <c r="DT162" i="1" s="1"/>
  <c r="DS158" i="1"/>
  <c r="DR158" i="1"/>
  <c r="DQ158" i="1"/>
  <c r="DP158" i="1"/>
  <c r="DP162" i="1" s="1"/>
  <c r="DO158" i="1"/>
  <c r="DO161" i="1" s="1"/>
  <c r="DN158" i="1"/>
  <c r="DM158" i="1"/>
  <c r="DL158" i="1"/>
  <c r="DL162" i="1" s="1"/>
  <c r="DK158" i="1"/>
  <c r="DJ158" i="1"/>
  <c r="DI158" i="1"/>
  <c r="DH158" i="1"/>
  <c r="DH162" i="1" s="1"/>
  <c r="DG158" i="1"/>
  <c r="DG162" i="1" s="1"/>
  <c r="DF158" i="1"/>
  <c r="DE158" i="1"/>
  <c r="DD158" i="1"/>
  <c r="DD162" i="1" s="1"/>
  <c r="DC158" i="1"/>
  <c r="DB158" i="1"/>
  <c r="DA158" i="1"/>
  <c r="DA161" i="1" s="1"/>
  <c r="CZ158" i="1"/>
  <c r="CZ162" i="1" s="1"/>
  <c r="CY158" i="1"/>
  <c r="CY161" i="1" s="1"/>
  <c r="CX158" i="1"/>
  <c r="CW158" i="1"/>
  <c r="CV158" i="1"/>
  <c r="CV162" i="1" s="1"/>
  <c r="CU158" i="1"/>
  <c r="CU162" i="1" s="1"/>
  <c r="CT158" i="1"/>
  <c r="CS158" i="1"/>
  <c r="CR158" i="1"/>
  <c r="CR162" i="1" s="1"/>
  <c r="CQ158" i="1"/>
  <c r="CQ162" i="1" s="1"/>
  <c r="CP158" i="1"/>
  <c r="CO158" i="1"/>
  <c r="CN158" i="1"/>
  <c r="CN162" i="1" s="1"/>
  <c r="CM158" i="1"/>
  <c r="CL158" i="1"/>
  <c r="CK158" i="1"/>
  <c r="CJ158" i="1"/>
  <c r="CJ162" i="1" s="1"/>
  <c r="CI158" i="1"/>
  <c r="CI161" i="1" s="1"/>
  <c r="CH158" i="1"/>
  <c r="CG158" i="1"/>
  <c r="CF158" i="1"/>
  <c r="CF162" i="1" s="1"/>
  <c r="CE158" i="1"/>
  <c r="CD158" i="1"/>
  <c r="CC158" i="1"/>
  <c r="CB158" i="1"/>
  <c r="CB162" i="1" s="1"/>
  <c r="CA158" i="1"/>
  <c r="CA162" i="1" s="1"/>
  <c r="BZ158" i="1"/>
  <c r="BY158" i="1"/>
  <c r="BV153" i="1"/>
  <c r="BP153" i="1"/>
  <c r="BO153" i="1"/>
  <c r="BN153" i="1"/>
  <c r="BL153" i="1"/>
  <c r="BJ153" i="1"/>
  <c r="BG153" i="1"/>
  <c r="BD153" i="1"/>
  <c r="AX153" i="1"/>
  <c r="AN153" i="1"/>
  <c r="AJ153" i="1"/>
  <c r="AI153" i="1"/>
  <c r="AH153" i="1"/>
  <c r="V153" i="1"/>
  <c r="BV152" i="1"/>
  <c r="BO152" i="1"/>
  <c r="BN152" i="1"/>
  <c r="BJ152" i="1"/>
  <c r="BG152" i="1"/>
  <c r="AX152" i="1"/>
  <c r="AN152" i="1"/>
  <c r="AJ152" i="1"/>
  <c r="AI152" i="1"/>
  <c r="AH152" i="1"/>
  <c r="V152" i="1"/>
  <c r="BV151" i="1"/>
  <c r="BO151" i="1"/>
  <c r="BN151" i="1"/>
  <c r="BL151" i="1"/>
  <c r="BJ151" i="1"/>
  <c r="BD151" i="1"/>
  <c r="AX151" i="1"/>
  <c r="AN151" i="1"/>
  <c r="AJ151" i="1"/>
  <c r="AI151" i="1"/>
  <c r="AH151" i="1"/>
  <c r="V151" i="1"/>
  <c r="T151" i="1"/>
  <c r="BV150" i="1"/>
  <c r="BO150" i="1"/>
  <c r="BN150" i="1"/>
  <c r="BJ150" i="1"/>
  <c r="BH150" i="1"/>
  <c r="BG150" i="1"/>
  <c r="BD150" i="1"/>
  <c r="AX150" i="1"/>
  <c r="AN150" i="1"/>
  <c r="AJ150" i="1"/>
  <c r="AI150" i="1"/>
  <c r="AH150" i="1"/>
  <c r="V150" i="1"/>
  <c r="T150" i="1"/>
  <c r="BV149" i="1"/>
  <c r="BO149" i="1"/>
  <c r="BN149" i="1"/>
  <c r="BJ149" i="1"/>
  <c r="BG149" i="1"/>
  <c r="BD149" i="1"/>
  <c r="AX149" i="1"/>
  <c r="AN149" i="1"/>
  <c r="AJ149" i="1"/>
  <c r="AI149" i="1"/>
  <c r="AH149" i="1"/>
  <c r="V149" i="1"/>
  <c r="BV148" i="1"/>
  <c r="BP148" i="1"/>
  <c r="BO148" i="1"/>
  <c r="BN148" i="1"/>
  <c r="BL148" i="1"/>
  <c r="BJ148" i="1"/>
  <c r="BG148" i="1"/>
  <c r="BD148" i="1"/>
  <c r="AX148" i="1"/>
  <c r="AN148" i="1"/>
  <c r="AJ148" i="1"/>
  <c r="AI148" i="1"/>
  <c r="AH148" i="1"/>
  <c r="AB148" i="1"/>
  <c r="V148" i="1"/>
  <c r="BV147" i="1"/>
  <c r="BP147" i="1"/>
  <c r="BO147" i="1"/>
  <c r="BN147" i="1"/>
  <c r="BL147" i="1"/>
  <c r="BJ147" i="1"/>
  <c r="BH147" i="1"/>
  <c r="BG147" i="1"/>
  <c r="BD147" i="1"/>
  <c r="AX147" i="1"/>
  <c r="AN147" i="1"/>
  <c r="AJ147" i="1"/>
  <c r="AI147" i="1"/>
  <c r="AH147" i="1"/>
  <c r="V147" i="1"/>
  <c r="T147" i="1"/>
  <c r="BV146" i="1"/>
  <c r="BP146" i="1"/>
  <c r="BO146" i="1"/>
  <c r="BN146" i="1"/>
  <c r="BL146" i="1"/>
  <c r="BJ146" i="1"/>
  <c r="BG146" i="1"/>
  <c r="BD146" i="1"/>
  <c r="AX146" i="1"/>
  <c r="AN146" i="1"/>
  <c r="AJ146" i="1"/>
  <c r="AI146" i="1"/>
  <c r="AH146" i="1"/>
  <c r="V146" i="1"/>
  <c r="T146" i="1"/>
  <c r="BV145" i="1"/>
  <c r="BO145" i="1"/>
  <c r="BN145" i="1"/>
  <c r="BJ145" i="1"/>
  <c r="BG145" i="1"/>
  <c r="BD145" i="1"/>
  <c r="AX145" i="1"/>
  <c r="AN145" i="1"/>
  <c r="AJ145" i="1"/>
  <c r="AI145" i="1"/>
  <c r="AH145" i="1"/>
  <c r="V145" i="1"/>
  <c r="BV144" i="1"/>
  <c r="BP144" i="1"/>
  <c r="BO144" i="1"/>
  <c r="BN144" i="1"/>
  <c r="BL144" i="1"/>
  <c r="BJ144" i="1"/>
  <c r="BH144" i="1"/>
  <c r="BG144" i="1"/>
  <c r="BD144" i="1"/>
  <c r="AX144" i="1"/>
  <c r="AN144" i="1"/>
  <c r="AJ144" i="1"/>
  <c r="AI144" i="1"/>
  <c r="AH144" i="1"/>
  <c r="AB144" i="1"/>
  <c r="V144" i="1"/>
  <c r="BV143" i="1"/>
  <c r="BP143" i="1"/>
  <c r="BO143" i="1"/>
  <c r="BN143" i="1"/>
  <c r="BJ143" i="1"/>
  <c r="BH143" i="1"/>
  <c r="BG143" i="1"/>
  <c r="BD143" i="1"/>
  <c r="AX143" i="1"/>
  <c r="AN143" i="1"/>
  <c r="AJ143" i="1"/>
  <c r="AI143" i="1"/>
  <c r="AH143" i="1"/>
  <c r="V143" i="1"/>
  <c r="T143" i="1"/>
  <c r="BV142" i="1"/>
  <c r="BP142" i="1"/>
  <c r="BO142" i="1"/>
  <c r="BN142" i="1"/>
  <c r="BL142" i="1"/>
  <c r="BJ142" i="1"/>
  <c r="BG142" i="1"/>
  <c r="BD142" i="1"/>
  <c r="AX142" i="1"/>
  <c r="AN142" i="1"/>
  <c r="AJ142" i="1"/>
  <c r="AI142" i="1"/>
  <c r="AH142" i="1"/>
  <c r="AB142" i="1"/>
  <c r="X142" i="1"/>
  <c r="V142" i="1"/>
  <c r="T142" i="1"/>
  <c r="BV141" i="1"/>
  <c r="BP141" i="1"/>
  <c r="BO141" i="1"/>
  <c r="BN141" i="1"/>
  <c r="BL141" i="1"/>
  <c r="BJ141" i="1"/>
  <c r="BH141" i="1"/>
  <c r="BG141" i="1"/>
  <c r="BD141" i="1"/>
  <c r="AX141" i="1"/>
  <c r="AN141" i="1"/>
  <c r="AJ141" i="1"/>
  <c r="AI141" i="1"/>
  <c r="AH141" i="1"/>
  <c r="AB141" i="1"/>
  <c r="V141" i="1"/>
  <c r="T141" i="1"/>
  <c r="BV140" i="1"/>
  <c r="BP140" i="1"/>
  <c r="BO140" i="1"/>
  <c r="BN140" i="1"/>
  <c r="BL140" i="1"/>
  <c r="BJ140" i="1"/>
  <c r="BG140" i="1"/>
  <c r="BD140" i="1"/>
  <c r="AX140" i="1"/>
  <c r="AN140" i="1"/>
  <c r="AJ140" i="1"/>
  <c r="AI140" i="1"/>
  <c r="AH140" i="1"/>
  <c r="V140" i="1"/>
  <c r="BV139" i="1"/>
  <c r="BP139" i="1"/>
  <c r="BO139" i="1"/>
  <c r="BN139" i="1"/>
  <c r="BL139" i="1"/>
  <c r="BJ139" i="1"/>
  <c r="BH139" i="1"/>
  <c r="BG139" i="1"/>
  <c r="BD139" i="1"/>
  <c r="AX139" i="1"/>
  <c r="AN139" i="1"/>
  <c r="AJ139" i="1"/>
  <c r="AI139" i="1"/>
  <c r="AH139" i="1"/>
  <c r="AB139" i="1"/>
  <c r="V139" i="1"/>
  <c r="U139" i="1"/>
  <c r="T139" i="1"/>
  <c r="BV138" i="1"/>
  <c r="BP138" i="1"/>
  <c r="BO138" i="1"/>
  <c r="BN138" i="1"/>
  <c r="BJ138" i="1"/>
  <c r="BH138" i="1"/>
  <c r="BG138" i="1"/>
  <c r="BD138" i="1"/>
  <c r="AX138" i="1"/>
  <c r="AN138" i="1"/>
  <c r="AJ138" i="1"/>
  <c r="AI138" i="1"/>
  <c r="AH138" i="1"/>
  <c r="AB138" i="1"/>
  <c r="V138" i="1"/>
  <c r="T138" i="1"/>
  <c r="BV137" i="1"/>
  <c r="BP137" i="1"/>
  <c r="BO137" i="1"/>
  <c r="BN137" i="1"/>
  <c r="BL137" i="1"/>
  <c r="BJ137" i="1"/>
  <c r="BH137" i="1"/>
  <c r="BG137" i="1"/>
  <c r="BD137" i="1"/>
  <c r="AX137" i="1"/>
  <c r="AN137" i="1"/>
  <c r="AJ137" i="1"/>
  <c r="AI137" i="1"/>
  <c r="AH137" i="1"/>
  <c r="AB137" i="1"/>
  <c r="V137" i="1"/>
  <c r="T137" i="1"/>
  <c r="BV136" i="1"/>
  <c r="BP136" i="1"/>
  <c r="BO136" i="1"/>
  <c r="BN136" i="1"/>
  <c r="BL136" i="1"/>
  <c r="BJ136" i="1"/>
  <c r="BH136" i="1"/>
  <c r="BG136" i="1"/>
  <c r="BD136" i="1"/>
  <c r="AX136" i="1"/>
  <c r="AN136" i="1"/>
  <c r="AJ136" i="1"/>
  <c r="AI136" i="1"/>
  <c r="AH136" i="1"/>
  <c r="V136" i="1"/>
  <c r="BV135" i="1"/>
  <c r="BP135" i="1"/>
  <c r="BO135" i="1"/>
  <c r="BN135" i="1"/>
  <c r="BL135" i="1"/>
  <c r="BJ135" i="1"/>
  <c r="BH135" i="1"/>
  <c r="BG135" i="1"/>
  <c r="BD135" i="1"/>
  <c r="AX135" i="1"/>
  <c r="AN135" i="1"/>
  <c r="AJ135" i="1"/>
  <c r="AI135" i="1"/>
  <c r="AH135" i="1"/>
  <c r="AB135" i="1"/>
  <c r="V135" i="1"/>
  <c r="T135" i="1"/>
  <c r="BV134" i="1"/>
  <c r="BP134" i="1"/>
  <c r="BO134" i="1"/>
  <c r="BN134" i="1"/>
  <c r="BL134" i="1"/>
  <c r="BJ134" i="1"/>
  <c r="BH134" i="1"/>
  <c r="BG134" i="1"/>
  <c r="BD134" i="1"/>
  <c r="AX134" i="1"/>
  <c r="AN134" i="1"/>
  <c r="AJ134" i="1"/>
  <c r="AI134" i="1"/>
  <c r="AH134" i="1"/>
  <c r="AB134" i="1"/>
  <c r="V134" i="1"/>
  <c r="T134" i="1"/>
  <c r="BV133" i="1"/>
  <c r="BP133" i="1"/>
  <c r="BO133" i="1"/>
  <c r="BN133" i="1"/>
  <c r="BL133" i="1"/>
  <c r="BJ133" i="1"/>
  <c r="BG133" i="1"/>
  <c r="BD133" i="1"/>
  <c r="AX133" i="1"/>
  <c r="AN133" i="1"/>
  <c r="AJ133" i="1"/>
  <c r="AI133" i="1"/>
  <c r="AH133" i="1"/>
  <c r="AB133" i="1"/>
  <c r="V133" i="1"/>
  <c r="T133" i="1"/>
  <c r="BV132" i="1"/>
  <c r="BP132" i="1"/>
  <c r="BO132" i="1"/>
  <c r="BN132" i="1"/>
  <c r="BL132" i="1"/>
  <c r="BJ132" i="1"/>
  <c r="BH132" i="1"/>
  <c r="BG132" i="1"/>
  <c r="BD132" i="1"/>
  <c r="AX132" i="1"/>
  <c r="AN132" i="1"/>
  <c r="AJ132" i="1"/>
  <c r="AI132" i="1"/>
  <c r="AH132" i="1"/>
  <c r="AB132" i="1"/>
  <c r="V132" i="1"/>
  <c r="BV131" i="1"/>
  <c r="BP131" i="1"/>
  <c r="BO131" i="1"/>
  <c r="BN131" i="1"/>
  <c r="BL131" i="1"/>
  <c r="BJ131" i="1"/>
  <c r="BH131" i="1"/>
  <c r="BG131" i="1"/>
  <c r="BD131" i="1"/>
  <c r="AX131" i="1"/>
  <c r="AN131" i="1"/>
  <c r="AJ131" i="1"/>
  <c r="AI131" i="1"/>
  <c r="AH131" i="1"/>
  <c r="AB131" i="1"/>
  <c r="V131" i="1"/>
  <c r="U131" i="1"/>
  <c r="T131" i="1"/>
  <c r="BV130" i="1"/>
  <c r="BP130" i="1"/>
  <c r="BO130" i="1"/>
  <c r="BN130" i="1"/>
  <c r="BL130" i="1"/>
  <c r="BJ130" i="1"/>
  <c r="BH130" i="1"/>
  <c r="BG130" i="1"/>
  <c r="BD130" i="1"/>
  <c r="AX130" i="1"/>
  <c r="AN130" i="1"/>
  <c r="AJ130" i="1"/>
  <c r="AI130" i="1"/>
  <c r="AH130" i="1"/>
  <c r="AB130" i="1"/>
  <c r="X130" i="1"/>
  <c r="V130" i="1"/>
  <c r="T130" i="1"/>
  <c r="BV129" i="1"/>
  <c r="BP129" i="1"/>
  <c r="BO129" i="1"/>
  <c r="BN129" i="1"/>
  <c r="BL129" i="1"/>
  <c r="BJ129" i="1"/>
  <c r="BG129" i="1"/>
  <c r="BD129" i="1"/>
  <c r="AX129" i="1"/>
  <c r="AN129" i="1"/>
  <c r="AJ129" i="1"/>
  <c r="AI129" i="1"/>
  <c r="AH129" i="1"/>
  <c r="AB129" i="1"/>
  <c r="X129" i="1"/>
  <c r="V129" i="1"/>
  <c r="T129" i="1"/>
  <c r="BV128" i="1"/>
  <c r="BP128" i="1"/>
  <c r="BO128" i="1"/>
  <c r="BN128" i="1"/>
  <c r="BJ128" i="1"/>
  <c r="BH128" i="1"/>
  <c r="BG128" i="1"/>
  <c r="BD128" i="1"/>
  <c r="AX128" i="1"/>
  <c r="AN128" i="1"/>
  <c r="AJ128" i="1"/>
  <c r="AI128" i="1"/>
  <c r="AH128" i="1"/>
  <c r="AB128" i="1"/>
  <c r="V128" i="1"/>
  <c r="T128" i="1"/>
  <c r="BV127" i="1"/>
  <c r="BP127" i="1"/>
  <c r="BO127" i="1"/>
  <c r="BN127" i="1"/>
  <c r="BL127" i="1"/>
  <c r="BJ127" i="1"/>
  <c r="BG127" i="1"/>
  <c r="BD127" i="1"/>
  <c r="AX127" i="1"/>
  <c r="AN127" i="1"/>
  <c r="AJ127" i="1"/>
  <c r="AI127" i="1"/>
  <c r="AH127" i="1"/>
  <c r="AB127" i="1"/>
  <c r="V127" i="1"/>
  <c r="T127" i="1"/>
  <c r="BV126" i="1"/>
  <c r="BP126" i="1"/>
  <c r="BO126" i="1"/>
  <c r="BN126" i="1"/>
  <c r="BL126" i="1"/>
  <c r="BJ126" i="1"/>
  <c r="BH126" i="1"/>
  <c r="BG126" i="1"/>
  <c r="BD126" i="1"/>
  <c r="AX126" i="1"/>
  <c r="AN126" i="1"/>
  <c r="AJ126" i="1"/>
  <c r="AI126" i="1"/>
  <c r="AH126" i="1"/>
  <c r="AB126" i="1"/>
  <c r="V126" i="1"/>
  <c r="U126" i="1"/>
  <c r="T126" i="1"/>
  <c r="BV125" i="1"/>
  <c r="BP125" i="1"/>
  <c r="BO125" i="1"/>
  <c r="BN125" i="1"/>
  <c r="BL125" i="1"/>
  <c r="BJ125" i="1"/>
  <c r="BG125" i="1"/>
  <c r="BD125" i="1"/>
  <c r="AX125" i="1"/>
  <c r="AN125" i="1"/>
  <c r="AJ125" i="1"/>
  <c r="AI125" i="1"/>
  <c r="AH125" i="1"/>
  <c r="AB125" i="1"/>
  <c r="X125" i="1"/>
  <c r="V125" i="1"/>
  <c r="U125" i="1"/>
  <c r="T125" i="1"/>
  <c r="BV124" i="1"/>
  <c r="BP124" i="1"/>
  <c r="BO124" i="1"/>
  <c r="BN124" i="1"/>
  <c r="BL124" i="1"/>
  <c r="BJ124" i="1"/>
  <c r="BH124" i="1"/>
  <c r="BG124" i="1"/>
  <c r="BD124" i="1"/>
  <c r="AX124" i="1"/>
  <c r="AN124" i="1"/>
  <c r="AJ124" i="1"/>
  <c r="AI124" i="1"/>
  <c r="AH124" i="1"/>
  <c r="AB124" i="1"/>
  <c r="V124" i="1"/>
  <c r="T124" i="1"/>
  <c r="BV123" i="1"/>
  <c r="BP123" i="1"/>
  <c r="BO123" i="1"/>
  <c r="BN123" i="1"/>
  <c r="BL123" i="1"/>
  <c r="BJ123" i="1"/>
  <c r="BH123" i="1"/>
  <c r="BG123" i="1"/>
  <c r="BD123" i="1"/>
  <c r="AX123" i="1"/>
  <c r="AN123" i="1"/>
  <c r="AJ123" i="1"/>
  <c r="AI123" i="1"/>
  <c r="AH123" i="1"/>
  <c r="AB123" i="1"/>
  <c r="V123" i="1"/>
  <c r="T123" i="1"/>
  <c r="BV122" i="1"/>
  <c r="BP122" i="1"/>
  <c r="BO122" i="1"/>
  <c r="BN122" i="1"/>
  <c r="BL122" i="1"/>
  <c r="BJ122" i="1"/>
  <c r="BG122" i="1"/>
  <c r="AX122" i="1"/>
  <c r="AN122" i="1"/>
  <c r="AJ122" i="1"/>
  <c r="AI122" i="1"/>
  <c r="AH122" i="1"/>
  <c r="V122" i="1"/>
  <c r="U122" i="1"/>
  <c r="T122" i="1"/>
  <c r="BV121" i="1"/>
  <c r="BP121" i="1"/>
  <c r="BO121" i="1"/>
  <c r="BN121" i="1"/>
  <c r="BL121" i="1"/>
  <c r="BJ121" i="1"/>
  <c r="BG121" i="1"/>
  <c r="BD121" i="1"/>
  <c r="AX121" i="1"/>
  <c r="AN121" i="1"/>
  <c r="AJ121" i="1"/>
  <c r="AI121" i="1"/>
  <c r="AH121" i="1"/>
  <c r="AB121" i="1"/>
  <c r="X121" i="1"/>
  <c r="V121" i="1"/>
  <c r="U121" i="1"/>
  <c r="T121" i="1"/>
  <c r="BV120" i="1"/>
  <c r="BP120" i="1"/>
  <c r="BO120" i="1"/>
  <c r="BN120" i="1"/>
  <c r="BL120" i="1"/>
  <c r="BJ120" i="1"/>
  <c r="BG120" i="1"/>
  <c r="BD120" i="1"/>
  <c r="AX120" i="1"/>
  <c r="AN120" i="1"/>
  <c r="AJ120" i="1"/>
  <c r="AI120" i="1"/>
  <c r="AH120" i="1"/>
  <c r="AB120" i="1"/>
  <c r="X120" i="1"/>
  <c r="V120" i="1"/>
  <c r="T120" i="1"/>
  <c r="BV119" i="1"/>
  <c r="BP119" i="1"/>
  <c r="BO119" i="1"/>
  <c r="BN119" i="1"/>
  <c r="BJ119" i="1"/>
  <c r="BH119" i="1"/>
  <c r="BG119" i="1"/>
  <c r="BD119" i="1"/>
  <c r="AX119" i="1"/>
  <c r="AN119" i="1"/>
  <c r="AJ119" i="1"/>
  <c r="AI119" i="1"/>
  <c r="AH119" i="1"/>
  <c r="AB119" i="1"/>
  <c r="V119" i="1"/>
  <c r="T119" i="1"/>
  <c r="BV118" i="1"/>
  <c r="BP118" i="1"/>
  <c r="BO118" i="1"/>
  <c r="BN118" i="1"/>
  <c r="BL118" i="1"/>
  <c r="BJ118" i="1"/>
  <c r="BH118" i="1"/>
  <c r="BG118" i="1"/>
  <c r="BD118" i="1"/>
  <c r="AX118" i="1"/>
  <c r="AN118" i="1"/>
  <c r="AJ118" i="1"/>
  <c r="AI118" i="1"/>
  <c r="AH118" i="1"/>
  <c r="AB118" i="1"/>
  <c r="V118" i="1"/>
  <c r="U118" i="1"/>
  <c r="T118" i="1"/>
  <c r="BV117" i="1"/>
  <c r="BP117" i="1"/>
  <c r="BO117" i="1"/>
  <c r="BN117" i="1"/>
  <c r="BJ117" i="1"/>
  <c r="BH117" i="1"/>
  <c r="BG117" i="1"/>
  <c r="BD117" i="1"/>
  <c r="AX117" i="1"/>
  <c r="AN117" i="1"/>
  <c r="AJ117" i="1"/>
  <c r="AI117" i="1"/>
  <c r="AH117" i="1"/>
  <c r="AB117" i="1"/>
  <c r="X117" i="1"/>
  <c r="V117" i="1"/>
  <c r="U117" i="1"/>
  <c r="T117" i="1"/>
  <c r="BV116" i="1"/>
  <c r="BP116" i="1"/>
  <c r="BO116" i="1"/>
  <c r="BN116" i="1"/>
  <c r="BL116" i="1"/>
  <c r="BJ116" i="1"/>
  <c r="BG116" i="1"/>
  <c r="BD116" i="1"/>
  <c r="AX116" i="1"/>
  <c r="AN116" i="1"/>
  <c r="AJ116" i="1"/>
  <c r="AI116" i="1"/>
  <c r="AH116" i="1"/>
  <c r="AB116" i="1"/>
  <c r="X116" i="1"/>
  <c r="V116" i="1"/>
  <c r="T116" i="1"/>
  <c r="BV115" i="1"/>
  <c r="BP115" i="1"/>
  <c r="BO115" i="1"/>
  <c r="BN115" i="1"/>
  <c r="BL115" i="1"/>
  <c r="BJ115" i="1"/>
  <c r="BG115" i="1"/>
  <c r="BD115" i="1"/>
  <c r="AX115" i="1"/>
  <c r="AN115" i="1"/>
  <c r="AJ115" i="1"/>
  <c r="AI115" i="1"/>
  <c r="AH115" i="1"/>
  <c r="AB115" i="1"/>
  <c r="X115" i="1"/>
  <c r="V115" i="1"/>
  <c r="U115" i="1"/>
  <c r="T115" i="1"/>
  <c r="BV114" i="1"/>
  <c r="BP114" i="1"/>
  <c r="BO114" i="1"/>
  <c r="BN114" i="1"/>
  <c r="BL114" i="1"/>
  <c r="BJ114" i="1"/>
  <c r="BH114" i="1"/>
  <c r="BG114" i="1"/>
  <c r="BD114" i="1"/>
  <c r="AX114" i="1"/>
  <c r="AN114" i="1"/>
  <c r="AJ114" i="1"/>
  <c r="AI114" i="1"/>
  <c r="AH114" i="1"/>
  <c r="AB114" i="1"/>
  <c r="X114" i="1"/>
  <c r="V114" i="1"/>
  <c r="U114" i="1"/>
  <c r="T114" i="1"/>
  <c r="BV113" i="1"/>
  <c r="BP113" i="1"/>
  <c r="BO113" i="1"/>
  <c r="BN113" i="1"/>
  <c r="BL113" i="1"/>
  <c r="BJ113" i="1"/>
  <c r="BH113" i="1"/>
  <c r="BG113" i="1"/>
  <c r="BD113" i="1"/>
  <c r="AX113" i="1"/>
  <c r="AN113" i="1"/>
  <c r="AJ113" i="1"/>
  <c r="AI113" i="1"/>
  <c r="AH113" i="1"/>
  <c r="AB113" i="1"/>
  <c r="X113" i="1"/>
  <c r="V113" i="1"/>
  <c r="T113" i="1"/>
  <c r="BV112" i="1"/>
  <c r="BP112" i="1"/>
  <c r="BO112" i="1"/>
  <c r="BN112" i="1"/>
  <c r="BL112" i="1"/>
  <c r="BJ112" i="1"/>
  <c r="BG112" i="1"/>
  <c r="BD112" i="1"/>
  <c r="AX112" i="1"/>
  <c r="AN112" i="1"/>
  <c r="AJ112" i="1"/>
  <c r="AI112" i="1"/>
  <c r="AH112" i="1"/>
  <c r="AB112" i="1"/>
  <c r="X112" i="1"/>
  <c r="V112" i="1"/>
  <c r="U112" i="1"/>
  <c r="T112" i="1"/>
  <c r="BV111" i="1"/>
  <c r="BP111" i="1"/>
  <c r="BO111" i="1"/>
  <c r="BN111" i="1"/>
  <c r="BL111" i="1"/>
  <c r="BJ111" i="1"/>
  <c r="BH111" i="1"/>
  <c r="BG111" i="1"/>
  <c r="BD111" i="1"/>
  <c r="AX111" i="1"/>
  <c r="AN111" i="1"/>
  <c r="AJ111" i="1"/>
  <c r="AI111" i="1"/>
  <c r="AH111" i="1"/>
  <c r="AB111" i="1"/>
  <c r="X111" i="1"/>
  <c r="V111" i="1"/>
  <c r="U111" i="1"/>
  <c r="T111" i="1"/>
  <c r="BV110" i="1"/>
  <c r="BP110" i="1"/>
  <c r="BO110" i="1"/>
  <c r="BN110" i="1"/>
  <c r="BJ110" i="1"/>
  <c r="BH110" i="1"/>
  <c r="BG110" i="1"/>
  <c r="BD110" i="1"/>
  <c r="AX110" i="1"/>
  <c r="AN110" i="1"/>
  <c r="AJ110" i="1"/>
  <c r="AI110" i="1"/>
  <c r="AH110" i="1"/>
  <c r="AB110" i="1"/>
  <c r="X110" i="1"/>
  <c r="V110" i="1"/>
  <c r="U110" i="1"/>
  <c r="T110" i="1"/>
  <c r="BV109" i="1"/>
  <c r="BP109" i="1"/>
  <c r="BO109" i="1"/>
  <c r="BN109" i="1"/>
  <c r="BL109" i="1"/>
  <c r="BJ109" i="1"/>
  <c r="BG109" i="1"/>
  <c r="BD109" i="1"/>
  <c r="AX109" i="1"/>
  <c r="AN109" i="1"/>
  <c r="AJ109" i="1"/>
  <c r="AI109" i="1"/>
  <c r="AH109" i="1"/>
  <c r="AB109" i="1"/>
  <c r="X109" i="1"/>
  <c r="V109" i="1"/>
  <c r="T109" i="1"/>
  <c r="BV108" i="1"/>
  <c r="BP108" i="1"/>
  <c r="BO108" i="1"/>
  <c r="BN108" i="1"/>
  <c r="BL108" i="1"/>
  <c r="BJ108" i="1"/>
  <c r="BH108" i="1"/>
  <c r="BG108" i="1"/>
  <c r="BD108" i="1"/>
  <c r="AX108" i="1"/>
  <c r="AN108" i="1"/>
  <c r="AJ108" i="1"/>
  <c r="AI108" i="1"/>
  <c r="AH108" i="1"/>
  <c r="AB108" i="1"/>
  <c r="X108" i="1"/>
  <c r="V108" i="1"/>
  <c r="U108" i="1"/>
  <c r="T108" i="1"/>
  <c r="BV107" i="1"/>
  <c r="BP107" i="1"/>
  <c r="BO107" i="1"/>
  <c r="BN107" i="1"/>
  <c r="BL107" i="1"/>
  <c r="BJ107" i="1"/>
  <c r="BH107" i="1"/>
  <c r="BG107" i="1"/>
  <c r="BD107" i="1"/>
  <c r="AX107" i="1"/>
  <c r="AN107" i="1"/>
  <c r="AJ107" i="1"/>
  <c r="AI107" i="1"/>
  <c r="AH107" i="1"/>
  <c r="AB107" i="1"/>
  <c r="X107" i="1"/>
  <c r="V107" i="1"/>
  <c r="U107" i="1"/>
  <c r="T107" i="1"/>
  <c r="BV106" i="1"/>
  <c r="BP106" i="1"/>
  <c r="BO106" i="1"/>
  <c r="BN106" i="1"/>
  <c r="BJ106" i="1"/>
  <c r="BG106" i="1"/>
  <c r="BD106" i="1"/>
  <c r="AX106" i="1"/>
  <c r="AN106" i="1"/>
  <c r="AJ106" i="1"/>
  <c r="AI106" i="1"/>
  <c r="AH106" i="1"/>
  <c r="AB106" i="1"/>
  <c r="X106" i="1"/>
  <c r="V106" i="1"/>
  <c r="U106" i="1"/>
  <c r="T106" i="1"/>
  <c r="BV105" i="1"/>
  <c r="BP105" i="1"/>
  <c r="BO105" i="1"/>
  <c r="BN105" i="1"/>
  <c r="BL105" i="1"/>
  <c r="BJ105" i="1"/>
  <c r="BG105" i="1"/>
  <c r="BD105" i="1"/>
  <c r="AX105" i="1"/>
  <c r="AN105" i="1"/>
  <c r="AJ105" i="1"/>
  <c r="AI105" i="1"/>
  <c r="AH105" i="1"/>
  <c r="AB105" i="1"/>
  <c r="X105" i="1"/>
  <c r="V105" i="1"/>
  <c r="U105" i="1"/>
  <c r="T105" i="1"/>
  <c r="BV104" i="1"/>
  <c r="BP104" i="1"/>
  <c r="BO104" i="1"/>
  <c r="BN104" i="1"/>
  <c r="BL104" i="1"/>
  <c r="BJ104" i="1"/>
  <c r="BH104" i="1"/>
  <c r="BG104" i="1"/>
  <c r="BD104" i="1"/>
  <c r="AX104" i="1"/>
  <c r="AN104" i="1"/>
  <c r="AJ104" i="1"/>
  <c r="AI104" i="1"/>
  <c r="AH104" i="1"/>
  <c r="AB104" i="1"/>
  <c r="X104" i="1"/>
  <c r="V104" i="1"/>
  <c r="U104" i="1"/>
  <c r="T104" i="1"/>
  <c r="BV103" i="1"/>
  <c r="BP103" i="1"/>
  <c r="BO103" i="1"/>
  <c r="BN103" i="1"/>
  <c r="BL103" i="1"/>
  <c r="BJ103" i="1"/>
  <c r="BH103" i="1"/>
  <c r="BG103" i="1"/>
  <c r="BD103" i="1"/>
  <c r="AX103" i="1"/>
  <c r="AN103" i="1"/>
  <c r="AJ103" i="1"/>
  <c r="AI103" i="1"/>
  <c r="AH103" i="1"/>
  <c r="AB103" i="1"/>
  <c r="X103" i="1"/>
  <c r="V103" i="1"/>
  <c r="U103" i="1"/>
  <c r="T103" i="1"/>
  <c r="BV102" i="1"/>
  <c r="BP102" i="1"/>
  <c r="BO102" i="1"/>
  <c r="BN102" i="1"/>
  <c r="BL102" i="1"/>
  <c r="BJ102" i="1"/>
  <c r="BH102" i="1"/>
  <c r="BG102" i="1"/>
  <c r="BD102" i="1"/>
  <c r="AX102" i="1"/>
  <c r="AN102" i="1"/>
  <c r="AJ102" i="1"/>
  <c r="AI102" i="1"/>
  <c r="AH102" i="1"/>
  <c r="AB102" i="1"/>
  <c r="X102" i="1"/>
  <c r="V102" i="1"/>
  <c r="U102" i="1"/>
  <c r="T102" i="1"/>
  <c r="BV101" i="1"/>
  <c r="BP101" i="1"/>
  <c r="BO101" i="1"/>
  <c r="BN101" i="1"/>
  <c r="BJ101" i="1"/>
  <c r="BH101" i="1"/>
  <c r="BG101" i="1"/>
  <c r="BD101" i="1"/>
  <c r="AX101" i="1"/>
  <c r="AN101" i="1"/>
  <c r="AJ101" i="1"/>
  <c r="AI101" i="1"/>
  <c r="AH101" i="1"/>
  <c r="AB101" i="1"/>
  <c r="X101" i="1"/>
  <c r="V101" i="1"/>
  <c r="U101" i="1"/>
  <c r="T101" i="1"/>
  <c r="BV100" i="1"/>
  <c r="BP100" i="1"/>
  <c r="BO100" i="1"/>
  <c r="BN100" i="1"/>
  <c r="BL100" i="1"/>
  <c r="BJ100" i="1"/>
  <c r="BH100" i="1"/>
  <c r="BG100" i="1"/>
  <c r="BD100" i="1"/>
  <c r="AX100" i="1"/>
  <c r="AN100" i="1"/>
  <c r="AJ100" i="1"/>
  <c r="AI100" i="1"/>
  <c r="AH100" i="1"/>
  <c r="AB100" i="1"/>
  <c r="X100" i="1"/>
  <c r="V100" i="1"/>
  <c r="U100" i="1"/>
  <c r="T100" i="1"/>
  <c r="BV99" i="1"/>
  <c r="BP99" i="1"/>
  <c r="BO99" i="1"/>
  <c r="BN99" i="1"/>
  <c r="BL99" i="1"/>
  <c r="BJ99" i="1"/>
  <c r="BH99" i="1"/>
  <c r="BG99" i="1"/>
  <c r="BD99" i="1"/>
  <c r="AX99" i="1"/>
  <c r="AN99" i="1"/>
  <c r="AJ99" i="1"/>
  <c r="AI99" i="1"/>
  <c r="AH99" i="1"/>
  <c r="AB99" i="1"/>
  <c r="X99" i="1"/>
  <c r="V99" i="1"/>
  <c r="U99" i="1"/>
  <c r="T99" i="1"/>
  <c r="BV98" i="1"/>
  <c r="BP98" i="1"/>
  <c r="BO98" i="1"/>
  <c r="BN98" i="1"/>
  <c r="BL98" i="1"/>
  <c r="BJ98" i="1"/>
  <c r="BH98" i="1"/>
  <c r="BG98" i="1"/>
  <c r="BD98" i="1"/>
  <c r="AX98" i="1"/>
  <c r="AN98" i="1"/>
  <c r="AJ98" i="1"/>
  <c r="AI98" i="1"/>
  <c r="AH98" i="1"/>
  <c r="AB98" i="1"/>
  <c r="X98" i="1"/>
  <c r="V98" i="1"/>
  <c r="U98" i="1"/>
  <c r="T98" i="1"/>
  <c r="BV97" i="1"/>
  <c r="BP97" i="1"/>
  <c r="BO97" i="1"/>
  <c r="BN97" i="1"/>
  <c r="BL97" i="1"/>
  <c r="BJ97" i="1"/>
  <c r="BH97" i="1"/>
  <c r="BG97" i="1"/>
  <c r="BD97" i="1"/>
  <c r="AX97" i="1"/>
  <c r="AN97" i="1"/>
  <c r="AJ97" i="1"/>
  <c r="AI97" i="1"/>
  <c r="AH97" i="1"/>
  <c r="AB97" i="1"/>
  <c r="X97" i="1"/>
  <c r="V97" i="1"/>
  <c r="U97" i="1"/>
  <c r="T97" i="1"/>
  <c r="BV96" i="1"/>
  <c r="BP96" i="1"/>
  <c r="BO96" i="1"/>
  <c r="BN96" i="1"/>
  <c r="BL96" i="1"/>
  <c r="BJ96" i="1"/>
  <c r="BH96" i="1"/>
  <c r="BG96" i="1"/>
  <c r="BD96" i="1"/>
  <c r="AX96" i="1"/>
  <c r="AN96" i="1"/>
  <c r="AJ96" i="1"/>
  <c r="AI96" i="1"/>
  <c r="AH96" i="1"/>
  <c r="AB96" i="1"/>
  <c r="X96" i="1"/>
  <c r="V96" i="1"/>
  <c r="U96" i="1"/>
  <c r="T96" i="1"/>
  <c r="BV95" i="1"/>
  <c r="BP95" i="1"/>
  <c r="BO95" i="1"/>
  <c r="BN95" i="1"/>
  <c r="BL95" i="1"/>
  <c r="BJ95" i="1"/>
  <c r="BH95" i="1"/>
  <c r="BG95" i="1"/>
  <c r="BD95" i="1"/>
  <c r="AX95" i="1"/>
  <c r="AN95" i="1"/>
  <c r="AJ95" i="1"/>
  <c r="AI95" i="1"/>
  <c r="AH95" i="1"/>
  <c r="X95" i="1"/>
  <c r="V95" i="1"/>
  <c r="U95" i="1"/>
  <c r="T95" i="1"/>
  <c r="BV94" i="1"/>
  <c r="BP94" i="1"/>
  <c r="BO94" i="1"/>
  <c r="BN94" i="1"/>
  <c r="BL94" i="1"/>
  <c r="BJ94" i="1"/>
  <c r="BH94" i="1"/>
  <c r="BG94" i="1"/>
  <c r="BD94" i="1"/>
  <c r="AX94" i="1"/>
  <c r="AN94" i="1"/>
  <c r="AJ94" i="1"/>
  <c r="AI94" i="1"/>
  <c r="AH94" i="1"/>
  <c r="AB94" i="1"/>
  <c r="X94" i="1"/>
  <c r="V94" i="1"/>
  <c r="U94" i="1"/>
  <c r="T94" i="1"/>
  <c r="BV93" i="1"/>
  <c r="BP93" i="1"/>
  <c r="BO93" i="1"/>
  <c r="BN93" i="1"/>
  <c r="BL93" i="1"/>
  <c r="BJ93" i="1"/>
  <c r="BH93" i="1"/>
  <c r="BG93" i="1"/>
  <c r="BD93" i="1"/>
  <c r="AX93" i="1"/>
  <c r="AN93" i="1"/>
  <c r="AJ93" i="1"/>
  <c r="AI93" i="1"/>
  <c r="AH93" i="1"/>
  <c r="AB93" i="1"/>
  <c r="X93" i="1"/>
  <c r="V93" i="1"/>
  <c r="U93" i="1"/>
  <c r="T93" i="1"/>
  <c r="BV92" i="1"/>
  <c r="BP92" i="1"/>
  <c r="BO92" i="1"/>
  <c r="BN92" i="1"/>
  <c r="BL92" i="1"/>
  <c r="BJ92" i="1"/>
  <c r="BG92" i="1"/>
  <c r="BD92" i="1"/>
  <c r="AX92" i="1"/>
  <c r="AN92" i="1"/>
  <c r="AJ92" i="1"/>
  <c r="AI92" i="1"/>
  <c r="AH92" i="1"/>
  <c r="AB92" i="1"/>
  <c r="X92" i="1"/>
  <c r="V92" i="1"/>
  <c r="U92" i="1"/>
  <c r="T92" i="1"/>
  <c r="BV91" i="1"/>
  <c r="BP91" i="1"/>
  <c r="BO91" i="1"/>
  <c r="BN91" i="1"/>
  <c r="BL91" i="1"/>
  <c r="BJ91" i="1"/>
  <c r="BH91" i="1"/>
  <c r="BG91" i="1"/>
  <c r="BD91" i="1"/>
  <c r="AX91" i="1"/>
  <c r="AN91" i="1"/>
  <c r="AJ91" i="1"/>
  <c r="AI91" i="1"/>
  <c r="AH91" i="1"/>
  <c r="AB91" i="1"/>
  <c r="X91" i="1"/>
  <c r="V91" i="1"/>
  <c r="U91" i="1"/>
  <c r="T91" i="1"/>
  <c r="BV90" i="1"/>
  <c r="BP90" i="1"/>
  <c r="BO90" i="1"/>
  <c r="BN90" i="1"/>
  <c r="BL90" i="1"/>
  <c r="BJ90" i="1"/>
  <c r="BG90" i="1"/>
  <c r="BD90" i="1"/>
  <c r="AX90" i="1"/>
  <c r="AN90" i="1"/>
  <c r="AJ90" i="1"/>
  <c r="AI90" i="1"/>
  <c r="AH90" i="1"/>
  <c r="AB90" i="1"/>
  <c r="X90" i="1"/>
  <c r="V90" i="1"/>
  <c r="U90" i="1"/>
  <c r="T90" i="1"/>
  <c r="BV89" i="1"/>
  <c r="BP89" i="1"/>
  <c r="BO89" i="1"/>
  <c r="BN89" i="1"/>
  <c r="BL89" i="1"/>
  <c r="BJ89" i="1"/>
  <c r="BH89" i="1"/>
  <c r="BG89" i="1"/>
  <c r="BD89" i="1"/>
  <c r="AX89" i="1"/>
  <c r="AN89" i="1"/>
  <c r="AJ89" i="1"/>
  <c r="AI89" i="1"/>
  <c r="AH89" i="1"/>
  <c r="AB89" i="1"/>
  <c r="X89" i="1"/>
  <c r="V89" i="1"/>
  <c r="U89" i="1"/>
  <c r="T89" i="1"/>
  <c r="BV88" i="1"/>
  <c r="BP88" i="1"/>
  <c r="BO88" i="1"/>
  <c r="BN88" i="1"/>
  <c r="BL88" i="1"/>
  <c r="BJ88" i="1"/>
  <c r="BH88" i="1"/>
  <c r="BG88" i="1"/>
  <c r="BD88" i="1"/>
  <c r="AX88" i="1"/>
  <c r="AN88" i="1"/>
  <c r="AJ88" i="1"/>
  <c r="AI88" i="1"/>
  <c r="AH88" i="1"/>
  <c r="AB88" i="1"/>
  <c r="X88" i="1"/>
  <c r="V88" i="1"/>
  <c r="U88" i="1"/>
  <c r="T88" i="1"/>
  <c r="BV87" i="1"/>
  <c r="BP87" i="1"/>
  <c r="BO87" i="1"/>
  <c r="BN87" i="1"/>
  <c r="BL87" i="1"/>
  <c r="BJ87" i="1"/>
  <c r="BH87" i="1"/>
  <c r="BG87" i="1"/>
  <c r="BD87" i="1"/>
  <c r="AX87" i="1"/>
  <c r="AN87" i="1"/>
  <c r="AJ87" i="1"/>
  <c r="AI87" i="1"/>
  <c r="AH87" i="1"/>
  <c r="AB87" i="1"/>
  <c r="X87" i="1"/>
  <c r="V87" i="1"/>
  <c r="U87" i="1"/>
  <c r="T87" i="1"/>
  <c r="BV86" i="1"/>
  <c r="BP86" i="1"/>
  <c r="BO86" i="1"/>
  <c r="BN86" i="1"/>
  <c r="BL86" i="1"/>
  <c r="BJ86" i="1"/>
  <c r="BH86" i="1"/>
  <c r="BG86" i="1"/>
  <c r="BD86" i="1"/>
  <c r="AX86" i="1"/>
  <c r="AN86" i="1"/>
  <c r="AJ86" i="1"/>
  <c r="AI86" i="1"/>
  <c r="AH86" i="1"/>
  <c r="AB86" i="1"/>
  <c r="X86" i="1"/>
  <c r="V86" i="1"/>
  <c r="U86" i="1"/>
  <c r="T86" i="1"/>
  <c r="BV85" i="1"/>
  <c r="BP85" i="1"/>
  <c r="BO85" i="1"/>
  <c r="BN85" i="1"/>
  <c r="BL85" i="1"/>
  <c r="BJ85" i="1"/>
  <c r="BH85" i="1"/>
  <c r="BG85" i="1"/>
  <c r="BD85" i="1"/>
  <c r="AX85" i="1"/>
  <c r="AN85" i="1"/>
  <c r="AJ85" i="1"/>
  <c r="AI85" i="1"/>
  <c r="AH85" i="1"/>
  <c r="AB85" i="1"/>
  <c r="X85" i="1"/>
  <c r="V85" i="1"/>
  <c r="U85" i="1"/>
  <c r="T85" i="1"/>
  <c r="BV84" i="1"/>
  <c r="BP84" i="1"/>
  <c r="BO84" i="1"/>
  <c r="BN84" i="1"/>
  <c r="BL84" i="1"/>
  <c r="BJ84" i="1"/>
  <c r="BH84" i="1"/>
  <c r="BG84" i="1"/>
  <c r="BD84" i="1"/>
  <c r="AX84" i="1"/>
  <c r="AN84" i="1"/>
  <c r="AJ84" i="1"/>
  <c r="AI84" i="1"/>
  <c r="AH84" i="1"/>
  <c r="AB84" i="1"/>
  <c r="X84" i="1"/>
  <c r="V84" i="1"/>
  <c r="U84" i="1"/>
  <c r="T84" i="1"/>
  <c r="BV83" i="1"/>
  <c r="BP83" i="1"/>
  <c r="BO83" i="1"/>
  <c r="BN83" i="1"/>
  <c r="BL83" i="1"/>
  <c r="BJ83" i="1"/>
  <c r="BH83" i="1"/>
  <c r="BG83" i="1"/>
  <c r="BD83" i="1"/>
  <c r="AX83" i="1"/>
  <c r="AN83" i="1"/>
  <c r="AJ83" i="1"/>
  <c r="AI83" i="1"/>
  <c r="AH83" i="1"/>
  <c r="AB83" i="1"/>
  <c r="X83" i="1"/>
  <c r="V83" i="1"/>
  <c r="U83" i="1"/>
  <c r="T83" i="1"/>
  <c r="BV82" i="1"/>
  <c r="BP82" i="1"/>
  <c r="BO82" i="1"/>
  <c r="BN82" i="1"/>
  <c r="BL82" i="1"/>
  <c r="BJ82" i="1"/>
  <c r="BG82" i="1"/>
  <c r="BD82" i="1"/>
  <c r="AX82" i="1"/>
  <c r="AN82" i="1"/>
  <c r="AJ82" i="1"/>
  <c r="AI82" i="1"/>
  <c r="AH82" i="1"/>
  <c r="AB82" i="1"/>
  <c r="X82" i="1"/>
  <c r="V82" i="1"/>
  <c r="U82" i="1"/>
  <c r="T82" i="1"/>
  <c r="BV81" i="1"/>
  <c r="BP81" i="1"/>
  <c r="BO81" i="1"/>
  <c r="BN81" i="1"/>
  <c r="BL81" i="1"/>
  <c r="BJ81" i="1"/>
  <c r="BH81" i="1"/>
  <c r="BG81" i="1"/>
  <c r="BD81" i="1"/>
  <c r="AX81" i="1"/>
  <c r="AN81" i="1"/>
  <c r="AJ81" i="1"/>
  <c r="AI81" i="1"/>
  <c r="AH81" i="1"/>
  <c r="AB81" i="1"/>
  <c r="X81" i="1"/>
  <c r="V81" i="1"/>
  <c r="U81" i="1"/>
  <c r="T81" i="1"/>
  <c r="BV80" i="1"/>
  <c r="BP80" i="1"/>
  <c r="BO80" i="1"/>
  <c r="BN80" i="1"/>
  <c r="BL80" i="1"/>
  <c r="BJ80" i="1"/>
  <c r="BH80" i="1"/>
  <c r="BG80" i="1"/>
  <c r="BD80" i="1"/>
  <c r="AX80" i="1"/>
  <c r="AN80" i="1"/>
  <c r="AJ80" i="1"/>
  <c r="AI80" i="1"/>
  <c r="AH80" i="1"/>
  <c r="AB80" i="1"/>
  <c r="X80" i="1"/>
  <c r="V80" i="1"/>
  <c r="U80" i="1"/>
  <c r="T80" i="1"/>
  <c r="BV79" i="1"/>
  <c r="BP79" i="1"/>
  <c r="BO79" i="1"/>
  <c r="BN79" i="1"/>
  <c r="BL79" i="1"/>
  <c r="BJ79" i="1"/>
  <c r="BH79" i="1"/>
  <c r="BG79" i="1"/>
  <c r="BD79" i="1"/>
  <c r="AX79" i="1"/>
  <c r="AN79" i="1"/>
  <c r="AJ79" i="1"/>
  <c r="AI79" i="1"/>
  <c r="AH79" i="1"/>
  <c r="AB79" i="1"/>
  <c r="X79" i="1"/>
  <c r="V79" i="1"/>
  <c r="U79" i="1"/>
  <c r="T79" i="1"/>
  <c r="BV78" i="1"/>
  <c r="BP78" i="1"/>
  <c r="BO78" i="1"/>
  <c r="BN78" i="1"/>
  <c r="BL78" i="1"/>
  <c r="BJ78" i="1"/>
  <c r="BH78" i="1"/>
  <c r="BF78" i="1"/>
  <c r="AX78" i="1"/>
  <c r="AN78" i="1"/>
  <c r="AJ78" i="1"/>
  <c r="AI78" i="1"/>
  <c r="AH78" i="1"/>
  <c r="X78" i="1"/>
  <c r="V78" i="1"/>
  <c r="U78" i="1"/>
  <c r="T78" i="1"/>
  <c r="BV77" i="1"/>
  <c r="BP77" i="1"/>
  <c r="BO77" i="1"/>
  <c r="BN77" i="1"/>
  <c r="BL77" i="1"/>
  <c r="BJ77" i="1"/>
  <c r="BH77" i="1"/>
  <c r="BG77" i="1"/>
  <c r="BD77" i="1"/>
  <c r="AX77" i="1"/>
  <c r="AN77" i="1"/>
  <c r="AJ77" i="1"/>
  <c r="AI77" i="1"/>
  <c r="AH77" i="1"/>
  <c r="AB77" i="1"/>
  <c r="X77" i="1"/>
  <c r="V77" i="1"/>
  <c r="U77" i="1"/>
  <c r="T77" i="1"/>
  <c r="BV76" i="1"/>
  <c r="BP76" i="1"/>
  <c r="BO76" i="1"/>
  <c r="BN76" i="1"/>
  <c r="BL76" i="1"/>
  <c r="BJ76" i="1"/>
  <c r="BH76" i="1"/>
  <c r="BG76" i="1"/>
  <c r="BD76" i="1"/>
  <c r="AX76" i="1"/>
  <c r="AN76" i="1"/>
  <c r="AJ76" i="1"/>
  <c r="AI76" i="1"/>
  <c r="AH76" i="1"/>
  <c r="AB76" i="1"/>
  <c r="X76" i="1"/>
  <c r="V76" i="1"/>
  <c r="U76" i="1"/>
  <c r="T76" i="1"/>
  <c r="BV75" i="1"/>
  <c r="BP75" i="1"/>
  <c r="BO75" i="1"/>
  <c r="BN75" i="1"/>
  <c r="BL75" i="1"/>
  <c r="BJ75" i="1"/>
  <c r="BH75" i="1"/>
  <c r="BG75" i="1"/>
  <c r="BD75" i="1"/>
  <c r="AX75" i="1"/>
  <c r="AN75" i="1"/>
  <c r="AJ75" i="1"/>
  <c r="AI75" i="1"/>
  <c r="AH75" i="1"/>
  <c r="AB75" i="1"/>
  <c r="X75" i="1"/>
  <c r="V75" i="1"/>
  <c r="U75" i="1"/>
  <c r="T75" i="1"/>
  <c r="BV74" i="1"/>
  <c r="BP74" i="1"/>
  <c r="BO74" i="1"/>
  <c r="BN74" i="1"/>
  <c r="BL74" i="1"/>
  <c r="BJ74" i="1"/>
  <c r="BH74" i="1"/>
  <c r="BF74" i="1"/>
  <c r="BD74" i="1"/>
  <c r="AX74" i="1"/>
  <c r="AN74" i="1"/>
  <c r="AJ74" i="1"/>
  <c r="AI74" i="1"/>
  <c r="AH74" i="1"/>
  <c r="AB74" i="1"/>
  <c r="X74" i="1"/>
  <c r="V74" i="1"/>
  <c r="U74" i="1"/>
  <c r="T74" i="1"/>
  <c r="BV73" i="1"/>
  <c r="BP73" i="1"/>
  <c r="BO73" i="1"/>
  <c r="BN73" i="1"/>
  <c r="BL73" i="1"/>
  <c r="BJ73" i="1"/>
  <c r="BH73" i="1"/>
  <c r="BG73" i="1"/>
  <c r="BD73" i="1"/>
  <c r="AX73" i="1"/>
  <c r="AN73" i="1"/>
  <c r="AJ73" i="1"/>
  <c r="AI73" i="1"/>
  <c r="AH73" i="1"/>
  <c r="AB73" i="1"/>
  <c r="X73" i="1"/>
  <c r="V73" i="1"/>
  <c r="U73" i="1"/>
  <c r="T73" i="1"/>
  <c r="BV72" i="1"/>
  <c r="BP72" i="1"/>
  <c r="BO72" i="1"/>
  <c r="BN72" i="1"/>
  <c r="BJ72" i="1"/>
  <c r="BH72" i="1"/>
  <c r="BF72" i="1"/>
  <c r="BD72" i="1"/>
  <c r="AX72" i="1"/>
  <c r="AN72" i="1"/>
  <c r="AJ72" i="1"/>
  <c r="AI72" i="1"/>
  <c r="AH72" i="1"/>
  <c r="AB72" i="1"/>
  <c r="X72" i="1"/>
  <c r="V72" i="1"/>
  <c r="T72" i="1"/>
  <c r="BV71" i="1"/>
  <c r="BP71" i="1"/>
  <c r="BO71" i="1"/>
  <c r="BN71" i="1"/>
  <c r="BL71" i="1"/>
  <c r="BJ71" i="1"/>
  <c r="BH71" i="1"/>
  <c r="BF71" i="1"/>
  <c r="AX71" i="1"/>
  <c r="AN71" i="1"/>
  <c r="AJ71" i="1"/>
  <c r="AI71" i="1"/>
  <c r="AH71" i="1"/>
  <c r="AB71" i="1"/>
  <c r="X71" i="1"/>
  <c r="V71" i="1"/>
  <c r="T71" i="1"/>
  <c r="BV70" i="1"/>
  <c r="BP70" i="1"/>
  <c r="BO70" i="1"/>
  <c r="BN70" i="1"/>
  <c r="BL70" i="1"/>
  <c r="BJ70" i="1"/>
  <c r="BH70" i="1"/>
  <c r="BG70" i="1"/>
  <c r="BD70" i="1"/>
  <c r="AX70" i="1"/>
  <c r="AN70" i="1"/>
  <c r="AJ70" i="1"/>
  <c r="AI70" i="1"/>
  <c r="AH70" i="1"/>
  <c r="AB70" i="1"/>
  <c r="V70" i="1"/>
  <c r="U70" i="1"/>
  <c r="T70" i="1"/>
  <c r="BV69" i="1"/>
  <c r="BP69" i="1"/>
  <c r="BO69" i="1"/>
  <c r="BN69" i="1"/>
  <c r="BL69" i="1"/>
  <c r="BJ69" i="1"/>
  <c r="BH69" i="1"/>
  <c r="BG69" i="1"/>
  <c r="BD69" i="1"/>
  <c r="AX69" i="1"/>
  <c r="AN69" i="1"/>
  <c r="AJ69" i="1"/>
  <c r="AI69" i="1"/>
  <c r="AH69" i="1"/>
  <c r="AB69" i="1"/>
  <c r="X69" i="1"/>
  <c r="V69" i="1"/>
  <c r="U69" i="1"/>
  <c r="T69" i="1"/>
  <c r="BV68" i="1"/>
  <c r="BP68" i="1"/>
  <c r="BO68" i="1"/>
  <c r="BN68" i="1"/>
  <c r="BL68" i="1"/>
  <c r="BJ68" i="1"/>
  <c r="BG68" i="1"/>
  <c r="BD68" i="1"/>
  <c r="AX68" i="1"/>
  <c r="AN68" i="1"/>
  <c r="AJ68" i="1"/>
  <c r="AI68" i="1"/>
  <c r="AH68" i="1"/>
  <c r="AB68" i="1"/>
  <c r="X68" i="1"/>
  <c r="V68" i="1"/>
  <c r="U68" i="1"/>
  <c r="T68" i="1"/>
  <c r="BV67" i="1"/>
  <c r="BP67" i="1"/>
  <c r="BO67" i="1"/>
  <c r="BN67" i="1"/>
  <c r="BL67" i="1"/>
  <c r="BJ67" i="1"/>
  <c r="BG67" i="1"/>
  <c r="BD67" i="1"/>
  <c r="AX67" i="1"/>
  <c r="AN67" i="1"/>
  <c r="AJ67" i="1"/>
  <c r="AI67" i="1"/>
  <c r="AH67" i="1"/>
  <c r="AB67" i="1"/>
  <c r="X67" i="1"/>
  <c r="V67" i="1"/>
  <c r="U67" i="1"/>
  <c r="T67" i="1"/>
  <c r="BV66" i="1"/>
  <c r="BP66" i="1"/>
  <c r="BO66" i="1"/>
  <c r="BN66" i="1"/>
  <c r="BL66" i="1"/>
  <c r="BJ66" i="1"/>
  <c r="BH66" i="1"/>
  <c r="BG66" i="1"/>
  <c r="BD66" i="1"/>
  <c r="AX66" i="1"/>
  <c r="AN66" i="1"/>
  <c r="AJ66" i="1"/>
  <c r="AI66" i="1"/>
  <c r="AH66" i="1"/>
  <c r="X66" i="1"/>
  <c r="V66" i="1"/>
  <c r="U66" i="1"/>
  <c r="T66" i="1"/>
  <c r="BV65" i="1"/>
  <c r="BP65" i="1"/>
  <c r="BO65" i="1"/>
  <c r="BN65" i="1"/>
  <c r="BL65" i="1"/>
  <c r="BJ65" i="1"/>
  <c r="BH65" i="1"/>
  <c r="BG65" i="1"/>
  <c r="BD65" i="1"/>
  <c r="AX65" i="1"/>
  <c r="AN65" i="1"/>
  <c r="AJ65" i="1"/>
  <c r="AI65" i="1"/>
  <c r="AH65" i="1"/>
  <c r="AB65" i="1"/>
  <c r="X65" i="1"/>
  <c r="V65" i="1"/>
  <c r="U65" i="1"/>
  <c r="T65" i="1"/>
  <c r="BV64" i="1"/>
  <c r="BP64" i="1"/>
  <c r="BO64" i="1"/>
  <c r="BN64" i="1"/>
  <c r="BL64" i="1"/>
  <c r="BJ64" i="1"/>
  <c r="BG64" i="1"/>
  <c r="BD64" i="1"/>
  <c r="AX64" i="1"/>
  <c r="AN64" i="1"/>
  <c r="AJ64" i="1"/>
  <c r="AI64" i="1"/>
  <c r="AH64" i="1"/>
  <c r="AB64" i="1"/>
  <c r="X64" i="1"/>
  <c r="V64" i="1"/>
  <c r="U64" i="1"/>
  <c r="T64" i="1"/>
  <c r="BV63" i="1"/>
  <c r="BP63" i="1"/>
  <c r="BO63" i="1"/>
  <c r="BN63" i="1"/>
  <c r="BL63" i="1"/>
  <c r="BJ63" i="1"/>
  <c r="BH63" i="1"/>
  <c r="BG63" i="1"/>
  <c r="AX63" i="1"/>
  <c r="AN63" i="1"/>
  <c r="AJ63" i="1"/>
  <c r="AI63" i="1"/>
  <c r="AH63" i="1"/>
  <c r="AB63" i="1"/>
  <c r="X63" i="1"/>
  <c r="V63" i="1"/>
  <c r="U63" i="1"/>
  <c r="T63" i="1"/>
  <c r="BV62" i="1"/>
  <c r="BP62" i="1"/>
  <c r="BO62" i="1"/>
  <c r="BN62" i="1"/>
  <c r="BL62" i="1"/>
  <c r="BJ62" i="1"/>
  <c r="BH62" i="1"/>
  <c r="BG62" i="1"/>
  <c r="BD62" i="1"/>
  <c r="AX62" i="1"/>
  <c r="AN62" i="1"/>
  <c r="AJ62" i="1"/>
  <c r="AI62" i="1"/>
  <c r="AH62" i="1"/>
  <c r="AB62" i="1"/>
  <c r="X62" i="1"/>
  <c r="V62" i="1"/>
  <c r="U62" i="1"/>
  <c r="T62" i="1"/>
  <c r="BV61" i="1"/>
  <c r="BP61" i="1"/>
  <c r="BO61" i="1"/>
  <c r="BN61" i="1"/>
  <c r="BL61" i="1"/>
  <c r="BJ61" i="1"/>
  <c r="BH61" i="1"/>
  <c r="BF61" i="1"/>
  <c r="BD61" i="1"/>
  <c r="AX61" i="1"/>
  <c r="AN61" i="1"/>
  <c r="AJ61" i="1"/>
  <c r="AI61" i="1"/>
  <c r="AH61" i="1"/>
  <c r="AB61" i="1"/>
  <c r="X61" i="1"/>
  <c r="V61" i="1"/>
  <c r="U61" i="1"/>
  <c r="T61" i="1"/>
  <c r="BV60" i="1"/>
  <c r="BP60" i="1"/>
  <c r="BO60" i="1"/>
  <c r="BN60" i="1"/>
  <c r="BL60" i="1"/>
  <c r="BJ60" i="1"/>
  <c r="BH60" i="1"/>
  <c r="BG60" i="1"/>
  <c r="BD60" i="1"/>
  <c r="AX60" i="1"/>
  <c r="AN60" i="1"/>
  <c r="AJ60" i="1"/>
  <c r="AI60" i="1"/>
  <c r="AH60" i="1"/>
  <c r="AB60" i="1"/>
  <c r="X60" i="1"/>
  <c r="V60" i="1"/>
  <c r="U60" i="1"/>
  <c r="T60" i="1"/>
  <c r="BV59" i="1"/>
  <c r="BP59" i="1"/>
  <c r="BO59" i="1"/>
  <c r="BN59" i="1"/>
  <c r="BL59" i="1"/>
  <c r="BJ59" i="1"/>
  <c r="BG59" i="1"/>
  <c r="BD59" i="1"/>
  <c r="AX59" i="1"/>
  <c r="AN59" i="1"/>
  <c r="AJ59" i="1"/>
  <c r="AI59" i="1"/>
  <c r="AH59" i="1"/>
  <c r="AB59" i="1"/>
  <c r="X59" i="1"/>
  <c r="V59" i="1"/>
  <c r="U59" i="1"/>
  <c r="T59" i="1"/>
  <c r="BV58" i="1"/>
  <c r="BP58" i="1"/>
  <c r="BO58" i="1"/>
  <c r="BN58" i="1"/>
  <c r="BL58" i="1"/>
  <c r="BJ58" i="1"/>
  <c r="BH58" i="1"/>
  <c r="BG58" i="1"/>
  <c r="BD58" i="1"/>
  <c r="AX58" i="1"/>
  <c r="AN58" i="1"/>
  <c r="AJ58" i="1"/>
  <c r="AI58" i="1"/>
  <c r="AH58" i="1"/>
  <c r="AB58" i="1"/>
  <c r="X58" i="1"/>
  <c r="V58" i="1"/>
  <c r="U58" i="1"/>
  <c r="T58" i="1"/>
  <c r="BV57" i="1"/>
  <c r="BP57" i="1"/>
  <c r="BO57" i="1"/>
  <c r="BN57" i="1"/>
  <c r="BL57" i="1"/>
  <c r="BJ57" i="1"/>
  <c r="BG57" i="1"/>
  <c r="BD57" i="1"/>
  <c r="AX57" i="1"/>
  <c r="AN57" i="1"/>
  <c r="AJ57" i="1"/>
  <c r="AI57" i="1"/>
  <c r="AH57" i="1"/>
  <c r="AB57" i="1"/>
  <c r="X57" i="1"/>
  <c r="V57" i="1"/>
  <c r="U57" i="1"/>
  <c r="T57" i="1"/>
  <c r="BV56" i="1"/>
  <c r="BP56" i="1"/>
  <c r="BO56" i="1"/>
  <c r="BN56" i="1"/>
  <c r="BL56" i="1"/>
  <c r="BJ56" i="1"/>
  <c r="BH56" i="1"/>
  <c r="BG56" i="1"/>
  <c r="AX56" i="1"/>
  <c r="AN56" i="1"/>
  <c r="AJ56" i="1"/>
  <c r="AI56" i="1"/>
  <c r="AH56" i="1"/>
  <c r="AB56" i="1"/>
  <c r="X56" i="1"/>
  <c r="V56" i="1"/>
  <c r="U56" i="1"/>
  <c r="T56" i="1"/>
  <c r="BV55" i="1"/>
  <c r="BP55" i="1"/>
  <c r="BO55" i="1"/>
  <c r="BN55" i="1"/>
  <c r="BL55" i="1"/>
  <c r="BJ55" i="1"/>
  <c r="BH55" i="1"/>
  <c r="BG55" i="1"/>
  <c r="BD55" i="1"/>
  <c r="AX55" i="1"/>
  <c r="AN55" i="1"/>
  <c r="AJ55" i="1"/>
  <c r="AI55" i="1"/>
  <c r="AH55" i="1"/>
  <c r="AB55" i="1"/>
  <c r="X55" i="1"/>
  <c r="V55" i="1"/>
  <c r="U55" i="1"/>
  <c r="T55" i="1"/>
  <c r="BV54" i="1"/>
  <c r="BP54" i="1"/>
  <c r="BO54" i="1"/>
  <c r="BN54" i="1"/>
  <c r="BL54" i="1"/>
  <c r="BJ54" i="1"/>
  <c r="BH54" i="1"/>
  <c r="BG54" i="1"/>
  <c r="BD54" i="1"/>
  <c r="AX54" i="1"/>
  <c r="AN54" i="1"/>
  <c r="AJ54" i="1"/>
  <c r="AI54" i="1"/>
  <c r="AH54" i="1"/>
  <c r="AB54" i="1"/>
  <c r="X54" i="1"/>
  <c r="V54" i="1"/>
  <c r="T54" i="1"/>
  <c r="BV53" i="1"/>
  <c r="BP53" i="1"/>
  <c r="BO53" i="1"/>
  <c r="BN53" i="1"/>
  <c r="BL53" i="1"/>
  <c r="BJ53" i="1"/>
  <c r="BG53" i="1"/>
  <c r="BD53" i="1"/>
  <c r="AX53" i="1"/>
  <c r="AN53" i="1"/>
  <c r="AJ53" i="1"/>
  <c r="AI53" i="1"/>
  <c r="AH53" i="1"/>
  <c r="AB53" i="1"/>
  <c r="X53" i="1"/>
  <c r="V53" i="1"/>
  <c r="U53" i="1"/>
  <c r="T53" i="1"/>
  <c r="BV52" i="1"/>
  <c r="BP52" i="1"/>
  <c r="BO52" i="1"/>
  <c r="BN52" i="1"/>
  <c r="BL52" i="1"/>
  <c r="BJ52" i="1"/>
  <c r="BH52" i="1"/>
  <c r="BG52" i="1"/>
  <c r="BD52" i="1"/>
  <c r="AX52" i="1"/>
  <c r="AN52" i="1"/>
  <c r="AJ52" i="1"/>
  <c r="AI52" i="1"/>
  <c r="AH52" i="1"/>
  <c r="AB52" i="1"/>
  <c r="X52" i="1"/>
  <c r="V52" i="1"/>
  <c r="U52" i="1"/>
  <c r="T52" i="1"/>
  <c r="BV51" i="1"/>
  <c r="BP51" i="1"/>
  <c r="BO51" i="1"/>
  <c r="BN51" i="1"/>
  <c r="BL51" i="1"/>
  <c r="BJ51" i="1"/>
  <c r="BH51" i="1"/>
  <c r="BG51" i="1"/>
  <c r="BD51" i="1"/>
  <c r="AX51" i="1"/>
  <c r="AN51" i="1"/>
  <c r="AJ51" i="1"/>
  <c r="AI51" i="1"/>
  <c r="AH51" i="1"/>
  <c r="AB51" i="1"/>
  <c r="X51" i="1"/>
  <c r="V51" i="1"/>
  <c r="U51" i="1"/>
  <c r="T51" i="1"/>
  <c r="BV50" i="1"/>
  <c r="BP50" i="1"/>
  <c r="BO50" i="1"/>
  <c r="BN50" i="1"/>
  <c r="BL50" i="1"/>
  <c r="BJ50" i="1"/>
  <c r="BG50" i="1"/>
  <c r="BD50" i="1"/>
  <c r="AX50" i="1"/>
  <c r="AN50" i="1"/>
  <c r="AJ50" i="1"/>
  <c r="AI50" i="1"/>
  <c r="AH50" i="1"/>
  <c r="AB50" i="1"/>
  <c r="X50" i="1"/>
  <c r="V50" i="1"/>
  <c r="U50" i="1"/>
  <c r="T50" i="1"/>
  <c r="BV49" i="1"/>
  <c r="BP49" i="1"/>
  <c r="BO49" i="1"/>
  <c r="BN49" i="1"/>
  <c r="BL49" i="1"/>
  <c r="BJ49" i="1"/>
  <c r="BH49" i="1"/>
  <c r="BG49" i="1"/>
  <c r="BD49" i="1"/>
  <c r="AX49" i="1"/>
  <c r="AN49" i="1"/>
  <c r="AJ49" i="1"/>
  <c r="AI49" i="1"/>
  <c r="AH49" i="1"/>
  <c r="AB49" i="1"/>
  <c r="X49" i="1"/>
  <c r="V49" i="1"/>
  <c r="U49" i="1"/>
  <c r="T49" i="1"/>
  <c r="BV48" i="1"/>
  <c r="BP48" i="1"/>
  <c r="BO48" i="1"/>
  <c r="BN48" i="1"/>
  <c r="BL48" i="1"/>
  <c r="BJ48" i="1"/>
  <c r="BG48" i="1"/>
  <c r="BD48" i="1"/>
  <c r="AX48" i="1"/>
  <c r="AN48" i="1"/>
  <c r="AJ48" i="1"/>
  <c r="AI48" i="1"/>
  <c r="AH48" i="1"/>
  <c r="AB48" i="1"/>
  <c r="X48" i="1"/>
  <c r="V48" i="1"/>
  <c r="U48" i="1"/>
  <c r="T48" i="1"/>
  <c r="BV47" i="1"/>
  <c r="BP47" i="1"/>
  <c r="BO47" i="1"/>
  <c r="BN47" i="1"/>
  <c r="BL47" i="1"/>
  <c r="BJ47" i="1"/>
  <c r="BF47" i="1"/>
  <c r="BD47" i="1"/>
  <c r="AX47" i="1"/>
  <c r="AN47" i="1"/>
  <c r="AJ47" i="1"/>
  <c r="AI47" i="1"/>
  <c r="AH47" i="1"/>
  <c r="AB47" i="1"/>
  <c r="X47" i="1"/>
  <c r="V47" i="1"/>
  <c r="U47" i="1"/>
  <c r="T47" i="1"/>
  <c r="BV46" i="1"/>
  <c r="BP46" i="1"/>
  <c r="BO46" i="1"/>
  <c r="BN46" i="1"/>
  <c r="BL46" i="1"/>
  <c r="BJ46" i="1"/>
  <c r="BH46" i="1"/>
  <c r="BG46" i="1"/>
  <c r="BD46" i="1"/>
  <c r="AX46" i="1"/>
  <c r="AN46" i="1"/>
  <c r="AJ46" i="1"/>
  <c r="AI46" i="1"/>
  <c r="AH46" i="1"/>
  <c r="AB46" i="1"/>
  <c r="X46" i="1"/>
  <c r="V46" i="1"/>
  <c r="U46" i="1"/>
  <c r="T46" i="1"/>
  <c r="BV45" i="1"/>
  <c r="BP45" i="1"/>
  <c r="BO45" i="1"/>
  <c r="BN45" i="1"/>
  <c r="BL45" i="1"/>
  <c r="BJ45" i="1"/>
  <c r="BH45" i="1"/>
  <c r="BG45" i="1"/>
  <c r="BD45" i="1"/>
  <c r="AX45" i="1"/>
  <c r="AN45" i="1"/>
  <c r="AJ45" i="1"/>
  <c r="AI45" i="1"/>
  <c r="AH45" i="1"/>
  <c r="AB45" i="1"/>
  <c r="X45" i="1"/>
  <c r="V45" i="1"/>
  <c r="U45" i="1"/>
  <c r="T45" i="1"/>
  <c r="BV44" i="1"/>
  <c r="BP44" i="1"/>
  <c r="BO44" i="1"/>
  <c r="BN44" i="1"/>
  <c r="BL44" i="1"/>
  <c r="BJ44" i="1"/>
  <c r="BH44" i="1"/>
  <c r="BG44" i="1"/>
  <c r="BD44" i="1"/>
  <c r="AX44" i="1"/>
  <c r="AN44" i="1"/>
  <c r="AJ44" i="1"/>
  <c r="AI44" i="1"/>
  <c r="AH44" i="1"/>
  <c r="V44" i="1"/>
  <c r="U44" i="1"/>
  <c r="T44" i="1"/>
  <c r="BV43" i="1"/>
  <c r="BP43" i="1"/>
  <c r="BO43" i="1"/>
  <c r="BN43" i="1"/>
  <c r="BL43" i="1"/>
  <c r="BJ43" i="1"/>
  <c r="BH43" i="1"/>
  <c r="BG43" i="1"/>
  <c r="BD43" i="1"/>
  <c r="AX43" i="1"/>
  <c r="AN43" i="1"/>
  <c r="AJ43" i="1"/>
  <c r="AI43" i="1"/>
  <c r="AH43" i="1"/>
  <c r="AB43" i="1"/>
  <c r="X43" i="1"/>
  <c r="V43" i="1"/>
  <c r="U43" i="1"/>
  <c r="T43" i="1"/>
  <c r="BV42" i="1"/>
  <c r="BP42" i="1"/>
  <c r="BO42" i="1"/>
  <c r="BN42" i="1"/>
  <c r="BL42" i="1"/>
  <c r="BJ42" i="1"/>
  <c r="BH42" i="1"/>
  <c r="BG42" i="1"/>
  <c r="BD42" i="1"/>
  <c r="AX42" i="1"/>
  <c r="AN42" i="1"/>
  <c r="AJ42" i="1"/>
  <c r="AI42" i="1"/>
  <c r="AH42" i="1"/>
  <c r="AB42" i="1"/>
  <c r="X42" i="1"/>
  <c r="V42" i="1"/>
  <c r="U42" i="1"/>
  <c r="T42" i="1"/>
  <c r="BV41" i="1"/>
  <c r="BP41" i="1"/>
  <c r="BO41" i="1"/>
  <c r="BN41" i="1"/>
  <c r="BL41" i="1"/>
  <c r="BJ41" i="1"/>
  <c r="BG41" i="1"/>
  <c r="BD41" i="1"/>
  <c r="AX41" i="1"/>
  <c r="AN41" i="1"/>
  <c r="AJ41" i="1"/>
  <c r="AI41" i="1"/>
  <c r="AH41" i="1"/>
  <c r="AB41" i="1"/>
  <c r="X41" i="1"/>
  <c r="V41" i="1"/>
  <c r="U41" i="1"/>
  <c r="T41" i="1"/>
  <c r="BV40" i="1"/>
  <c r="BP40" i="1"/>
  <c r="BO40" i="1"/>
  <c r="BN40" i="1"/>
  <c r="BL40" i="1"/>
  <c r="BJ40" i="1"/>
  <c r="BH40" i="1"/>
  <c r="BG40" i="1"/>
  <c r="BD40" i="1"/>
  <c r="AX40" i="1"/>
  <c r="AN40" i="1"/>
  <c r="AJ40" i="1"/>
  <c r="AI40" i="1"/>
  <c r="AH40" i="1"/>
  <c r="AB40" i="1"/>
  <c r="X40" i="1"/>
  <c r="V40" i="1"/>
  <c r="U40" i="1"/>
  <c r="T40" i="1"/>
  <c r="BV39" i="1"/>
  <c r="BP39" i="1"/>
  <c r="BO39" i="1"/>
  <c r="BN39" i="1"/>
  <c r="BL39" i="1"/>
  <c r="BJ39" i="1"/>
  <c r="BG39" i="1"/>
  <c r="BD39" i="1"/>
  <c r="AX39" i="1"/>
  <c r="AN39" i="1"/>
  <c r="AJ39" i="1"/>
  <c r="AI39" i="1"/>
  <c r="AH39" i="1"/>
  <c r="AB39" i="1"/>
  <c r="X39" i="1"/>
  <c r="V39" i="1"/>
  <c r="U39" i="1"/>
  <c r="T39" i="1"/>
  <c r="BV38" i="1"/>
  <c r="BP38" i="1"/>
  <c r="BO38" i="1"/>
  <c r="BN38" i="1"/>
  <c r="BL38" i="1"/>
  <c r="BJ38" i="1"/>
  <c r="BH38" i="1"/>
  <c r="BG38" i="1"/>
  <c r="BD38" i="1"/>
  <c r="AX38" i="1"/>
  <c r="AN38" i="1"/>
  <c r="AJ38" i="1"/>
  <c r="AI38" i="1"/>
  <c r="AH38" i="1"/>
  <c r="AB38" i="1"/>
  <c r="X38" i="1"/>
  <c r="V38" i="1"/>
  <c r="U38" i="1"/>
  <c r="T38" i="1"/>
  <c r="BV37" i="1"/>
  <c r="BP37" i="1"/>
  <c r="BO37" i="1"/>
  <c r="BN37" i="1"/>
  <c r="BL37" i="1"/>
  <c r="BJ37" i="1"/>
  <c r="BH37" i="1"/>
  <c r="BG37" i="1"/>
  <c r="BD37" i="1"/>
  <c r="AX37" i="1"/>
  <c r="AN37" i="1"/>
  <c r="AJ37" i="1"/>
  <c r="AI37" i="1"/>
  <c r="AH37" i="1"/>
  <c r="AB37" i="1"/>
  <c r="X37" i="1"/>
  <c r="V37" i="1"/>
  <c r="U37" i="1"/>
  <c r="T37" i="1"/>
  <c r="BV36" i="1"/>
  <c r="BP36" i="1"/>
  <c r="BO36" i="1"/>
  <c r="BN36" i="1"/>
  <c r="BL36" i="1"/>
  <c r="BJ36" i="1"/>
  <c r="BH36" i="1"/>
  <c r="BG36" i="1"/>
  <c r="BD36" i="1"/>
  <c r="AX36" i="1"/>
  <c r="AN36" i="1"/>
  <c r="AJ36" i="1"/>
  <c r="AI36" i="1"/>
  <c r="AH36" i="1"/>
  <c r="AB36" i="1"/>
  <c r="X36" i="1"/>
  <c r="V36" i="1"/>
  <c r="U36" i="1"/>
  <c r="T36" i="1"/>
  <c r="BV35" i="1"/>
  <c r="BP35" i="1"/>
  <c r="BO35" i="1"/>
  <c r="BN35" i="1"/>
  <c r="BL35" i="1"/>
  <c r="BJ35" i="1"/>
  <c r="BH35" i="1"/>
  <c r="BG35" i="1"/>
  <c r="BD35" i="1"/>
  <c r="AX35" i="1"/>
  <c r="AN35" i="1"/>
  <c r="AJ35" i="1"/>
  <c r="AI35" i="1"/>
  <c r="AH35" i="1"/>
  <c r="AB35" i="1"/>
  <c r="X35" i="1"/>
  <c r="V35" i="1"/>
  <c r="U35" i="1"/>
  <c r="T35" i="1"/>
  <c r="BV34" i="1"/>
  <c r="BP34" i="1"/>
  <c r="BO34" i="1"/>
  <c r="BN34" i="1"/>
  <c r="BL34" i="1"/>
  <c r="BJ34" i="1"/>
  <c r="BG34" i="1"/>
  <c r="BD34" i="1"/>
  <c r="AX34" i="1"/>
  <c r="AN34" i="1"/>
  <c r="AJ34" i="1"/>
  <c r="AI34" i="1"/>
  <c r="AH34" i="1"/>
  <c r="AB34" i="1"/>
  <c r="X34" i="1"/>
  <c r="V34" i="1"/>
  <c r="U34" i="1"/>
  <c r="T34" i="1"/>
  <c r="BV33" i="1"/>
  <c r="BP33" i="1"/>
  <c r="BO33" i="1"/>
  <c r="BN33" i="1"/>
  <c r="BL33" i="1"/>
  <c r="BJ33" i="1"/>
  <c r="BH33" i="1"/>
  <c r="BG33" i="1"/>
  <c r="BD33" i="1"/>
  <c r="AX33" i="1"/>
  <c r="AN33" i="1"/>
  <c r="AJ33" i="1"/>
  <c r="AI33" i="1"/>
  <c r="AH33" i="1"/>
  <c r="AB33" i="1"/>
  <c r="X33" i="1"/>
  <c r="V33" i="1"/>
  <c r="U33" i="1"/>
  <c r="T33" i="1"/>
  <c r="BV32" i="1"/>
  <c r="BP32" i="1"/>
  <c r="BO32" i="1"/>
  <c r="BN32" i="1"/>
  <c r="BL32" i="1"/>
  <c r="BJ32" i="1"/>
  <c r="BG32" i="1"/>
  <c r="BD32" i="1"/>
  <c r="AX32" i="1"/>
  <c r="AN32" i="1"/>
  <c r="AJ32" i="1"/>
  <c r="AI32" i="1"/>
  <c r="AH32" i="1"/>
  <c r="AB32" i="1"/>
  <c r="X32" i="1"/>
  <c r="V32" i="1"/>
  <c r="U32" i="1"/>
  <c r="T32" i="1"/>
  <c r="BV31" i="1"/>
  <c r="BP31" i="1"/>
  <c r="BO31" i="1"/>
  <c r="BN31" i="1"/>
  <c r="BL31" i="1"/>
  <c r="BJ31" i="1"/>
  <c r="BH31" i="1"/>
  <c r="BG31" i="1"/>
  <c r="BD31" i="1"/>
  <c r="AX31" i="1"/>
  <c r="AN31" i="1"/>
  <c r="AJ31" i="1"/>
  <c r="AI31" i="1"/>
  <c r="AH31" i="1"/>
  <c r="AB31" i="1"/>
  <c r="X31" i="1"/>
  <c r="V31" i="1"/>
  <c r="U31" i="1"/>
  <c r="T31" i="1"/>
  <c r="BV30" i="1"/>
  <c r="BP30" i="1"/>
  <c r="BO30" i="1"/>
  <c r="BN30" i="1"/>
  <c r="BL30" i="1"/>
  <c r="BJ30" i="1"/>
  <c r="BH30" i="1"/>
  <c r="BG30" i="1"/>
  <c r="BD30" i="1"/>
  <c r="AX30" i="1"/>
  <c r="AN30" i="1"/>
  <c r="AJ30" i="1"/>
  <c r="AI30" i="1"/>
  <c r="AH30" i="1"/>
  <c r="AB30" i="1"/>
  <c r="X30" i="1"/>
  <c r="V30" i="1"/>
  <c r="U30" i="1"/>
  <c r="T30" i="1"/>
  <c r="BV29" i="1"/>
  <c r="BP29" i="1"/>
  <c r="BO29" i="1"/>
  <c r="BN29" i="1"/>
  <c r="BL29" i="1"/>
  <c r="BJ29" i="1"/>
  <c r="BH29" i="1"/>
  <c r="BG29" i="1"/>
  <c r="BD29" i="1"/>
  <c r="AX29" i="1"/>
  <c r="AN29" i="1"/>
  <c r="AJ29" i="1"/>
  <c r="AI29" i="1"/>
  <c r="AH29" i="1"/>
  <c r="AB29" i="1"/>
  <c r="X29" i="1"/>
  <c r="V29" i="1"/>
  <c r="U29" i="1"/>
  <c r="T29" i="1"/>
  <c r="BV28" i="1"/>
  <c r="BP28" i="1"/>
  <c r="BO28" i="1"/>
  <c r="BN28" i="1"/>
  <c r="BL28" i="1"/>
  <c r="BJ28" i="1"/>
  <c r="BG28" i="1"/>
  <c r="BD28" i="1"/>
  <c r="AX28" i="1"/>
  <c r="AN28" i="1"/>
  <c r="AJ28" i="1"/>
  <c r="AI28" i="1"/>
  <c r="AH28" i="1"/>
  <c r="AB28" i="1"/>
  <c r="V28" i="1"/>
  <c r="U28" i="1"/>
  <c r="T28" i="1"/>
  <c r="BV27" i="1"/>
  <c r="BP27" i="1"/>
  <c r="BO27" i="1"/>
  <c r="BN27" i="1"/>
  <c r="BL27" i="1"/>
  <c r="BJ27" i="1"/>
  <c r="BH27" i="1"/>
  <c r="BG27" i="1"/>
  <c r="BD27" i="1"/>
  <c r="AX27" i="1"/>
  <c r="AN27" i="1"/>
  <c r="AJ27" i="1"/>
  <c r="AI27" i="1"/>
  <c r="AH27" i="1"/>
  <c r="AB27" i="1"/>
  <c r="X27" i="1"/>
  <c r="V27" i="1"/>
  <c r="U27" i="1"/>
  <c r="T27" i="1"/>
  <c r="BV26" i="1"/>
  <c r="BP26" i="1"/>
  <c r="BO26" i="1"/>
  <c r="BN26" i="1"/>
  <c r="BL26" i="1"/>
  <c r="BJ26" i="1"/>
  <c r="BH26" i="1"/>
  <c r="BG26" i="1"/>
  <c r="BD26" i="1"/>
  <c r="AX26" i="1"/>
  <c r="AN26" i="1"/>
  <c r="AJ26" i="1"/>
  <c r="AI26" i="1"/>
  <c r="AH26" i="1"/>
  <c r="AB26" i="1"/>
  <c r="X26" i="1"/>
  <c r="V26" i="1"/>
  <c r="U26" i="1"/>
  <c r="T26" i="1"/>
  <c r="BV25" i="1"/>
  <c r="BP25" i="1"/>
  <c r="BO25" i="1"/>
  <c r="BN25" i="1"/>
  <c r="BL25" i="1"/>
  <c r="BJ25" i="1"/>
  <c r="BG25" i="1"/>
  <c r="BD25" i="1"/>
  <c r="AX25" i="1"/>
  <c r="AN25" i="1"/>
  <c r="AJ25" i="1"/>
  <c r="AI25" i="1"/>
  <c r="AH25" i="1"/>
  <c r="AB25" i="1"/>
  <c r="X25" i="1"/>
  <c r="V25" i="1"/>
  <c r="U25" i="1"/>
  <c r="T25" i="1"/>
  <c r="BV24" i="1"/>
  <c r="BP24" i="1"/>
  <c r="BO24" i="1"/>
  <c r="BN24" i="1"/>
  <c r="BL24" i="1"/>
  <c r="BJ24" i="1"/>
  <c r="BH24" i="1"/>
  <c r="BF24" i="1"/>
  <c r="BD24" i="1"/>
  <c r="AX24" i="1"/>
  <c r="AN24" i="1"/>
  <c r="AJ24" i="1"/>
  <c r="AI24" i="1"/>
  <c r="AH24" i="1"/>
  <c r="AB24" i="1"/>
  <c r="X24" i="1"/>
  <c r="V24" i="1"/>
  <c r="U24" i="1"/>
  <c r="T24" i="1"/>
  <c r="BV23" i="1"/>
  <c r="BP23" i="1"/>
  <c r="BO23" i="1"/>
  <c r="BN23" i="1"/>
  <c r="BL23" i="1"/>
  <c r="BJ23" i="1"/>
  <c r="BH23" i="1"/>
  <c r="BG23" i="1"/>
  <c r="BD23" i="1"/>
  <c r="AX23" i="1"/>
  <c r="AN23" i="1"/>
  <c r="AJ23" i="1"/>
  <c r="AI23" i="1"/>
  <c r="AH23" i="1"/>
  <c r="AB23" i="1"/>
  <c r="X23" i="1"/>
  <c r="V23" i="1"/>
  <c r="U23" i="1"/>
  <c r="T23" i="1"/>
  <c r="BV22" i="1"/>
  <c r="BP22" i="1"/>
  <c r="BO22" i="1"/>
  <c r="BN22" i="1"/>
  <c r="BL22" i="1"/>
  <c r="BJ22" i="1"/>
  <c r="BG22" i="1"/>
  <c r="BD22" i="1"/>
  <c r="AX22" i="1"/>
  <c r="AN22" i="1"/>
  <c r="AJ22" i="1"/>
  <c r="AI22" i="1"/>
  <c r="AH22" i="1"/>
  <c r="AB22" i="1"/>
  <c r="X22" i="1"/>
  <c r="V22" i="1"/>
  <c r="U22" i="1"/>
  <c r="T22" i="1"/>
  <c r="BV21" i="1"/>
  <c r="BP21" i="1"/>
  <c r="BO21" i="1"/>
  <c r="BN21" i="1"/>
  <c r="BL21" i="1"/>
  <c r="BJ21" i="1"/>
  <c r="BH21" i="1"/>
  <c r="BG21" i="1"/>
  <c r="BD21" i="1"/>
  <c r="AX21" i="1"/>
  <c r="AN21" i="1"/>
  <c r="AJ21" i="1"/>
  <c r="AI21" i="1"/>
  <c r="AH21" i="1"/>
  <c r="AB21" i="1"/>
  <c r="X21" i="1"/>
  <c r="V21" i="1"/>
  <c r="U21" i="1"/>
  <c r="T21" i="1"/>
  <c r="BV20" i="1"/>
  <c r="BP20" i="1"/>
  <c r="BO20" i="1"/>
  <c r="BN20" i="1"/>
  <c r="BL20" i="1"/>
  <c r="BJ20" i="1"/>
  <c r="BG20" i="1"/>
  <c r="BD20" i="1"/>
  <c r="AX20" i="1"/>
  <c r="AN20" i="1"/>
  <c r="AJ20" i="1"/>
  <c r="AI20" i="1"/>
  <c r="AH20" i="1"/>
  <c r="AB20" i="1"/>
  <c r="X20" i="1"/>
  <c r="V20" i="1"/>
  <c r="U20" i="1"/>
  <c r="T20" i="1"/>
  <c r="BV19" i="1"/>
  <c r="BP19" i="1"/>
  <c r="BO19" i="1"/>
  <c r="BN19" i="1"/>
  <c r="BL19" i="1"/>
  <c r="BJ19" i="1"/>
  <c r="BH19" i="1"/>
  <c r="BG19" i="1"/>
  <c r="BD19" i="1"/>
  <c r="AX19" i="1"/>
  <c r="AN19" i="1"/>
  <c r="AJ19" i="1"/>
  <c r="AI19" i="1"/>
  <c r="AH19" i="1"/>
  <c r="AB19" i="1"/>
  <c r="X19" i="1"/>
  <c r="V19" i="1"/>
  <c r="U19" i="1"/>
  <c r="T19" i="1"/>
  <c r="BV18" i="1"/>
  <c r="BP18" i="1"/>
  <c r="BO18" i="1"/>
  <c r="BN18" i="1"/>
  <c r="BL18" i="1"/>
  <c r="BJ18" i="1"/>
  <c r="BH18" i="1"/>
  <c r="BG18" i="1"/>
  <c r="BD18" i="1"/>
  <c r="AX18" i="1"/>
  <c r="AN18" i="1"/>
  <c r="AJ18" i="1"/>
  <c r="AI18" i="1"/>
  <c r="AH18" i="1"/>
  <c r="AB18" i="1"/>
  <c r="X18" i="1"/>
  <c r="V18" i="1"/>
  <c r="U18" i="1"/>
  <c r="T18" i="1"/>
  <c r="BV17" i="1"/>
  <c r="BP17" i="1"/>
  <c r="BO17" i="1"/>
  <c r="BN17" i="1"/>
  <c r="BL17" i="1"/>
  <c r="BJ17" i="1"/>
  <c r="BH17" i="1"/>
  <c r="BG17" i="1"/>
  <c r="BD17" i="1"/>
  <c r="AX17" i="1"/>
  <c r="AN17" i="1"/>
  <c r="AJ17" i="1"/>
  <c r="AI17" i="1"/>
  <c r="AH17" i="1"/>
  <c r="AB17" i="1"/>
  <c r="X17" i="1"/>
  <c r="V17" i="1"/>
  <c r="U17" i="1"/>
  <c r="T17" i="1"/>
  <c r="BV16" i="1"/>
  <c r="BP16" i="1"/>
  <c r="BO16" i="1"/>
  <c r="BN16" i="1"/>
  <c r="BJ16" i="1"/>
  <c r="BH16" i="1"/>
  <c r="BG16" i="1"/>
  <c r="BD16" i="1"/>
  <c r="AX16" i="1"/>
  <c r="AN16" i="1"/>
  <c r="AJ16" i="1"/>
  <c r="AI16" i="1"/>
  <c r="AH16" i="1"/>
  <c r="AB16" i="1"/>
  <c r="X16" i="1"/>
  <c r="V16" i="1"/>
  <c r="U16" i="1"/>
  <c r="T16" i="1"/>
  <c r="BV15" i="1"/>
  <c r="BP15" i="1"/>
  <c r="BO15" i="1"/>
  <c r="BN15" i="1"/>
  <c r="BL15" i="1"/>
  <c r="BJ15" i="1"/>
  <c r="BH15" i="1"/>
  <c r="BG15" i="1"/>
  <c r="BD15" i="1"/>
  <c r="AX15" i="1"/>
  <c r="AN15" i="1"/>
  <c r="AJ15" i="1"/>
  <c r="AI15" i="1"/>
  <c r="AH15" i="1"/>
  <c r="AB15" i="1"/>
  <c r="X15" i="1"/>
  <c r="V15" i="1"/>
  <c r="U15" i="1"/>
  <c r="T15" i="1"/>
  <c r="BV14" i="1"/>
  <c r="BP14" i="1"/>
  <c r="BO14" i="1"/>
  <c r="BN14" i="1"/>
  <c r="BL14" i="1"/>
  <c r="BJ14" i="1"/>
  <c r="BH14" i="1"/>
  <c r="BG14" i="1"/>
  <c r="BD14" i="1"/>
  <c r="AX14" i="1"/>
  <c r="AN14" i="1"/>
  <c r="AJ14" i="1"/>
  <c r="AI14" i="1"/>
  <c r="AH14" i="1"/>
  <c r="AB14" i="1"/>
  <c r="X14" i="1"/>
  <c r="V14" i="1"/>
  <c r="U14" i="1"/>
  <c r="T14" i="1"/>
  <c r="BV13" i="1"/>
  <c r="BP13" i="1"/>
  <c r="BO13" i="1"/>
  <c r="BN13" i="1"/>
  <c r="BL13" i="1"/>
  <c r="BJ13" i="1"/>
  <c r="BH13" i="1"/>
  <c r="BG13" i="1"/>
  <c r="BD13" i="1"/>
  <c r="AX13" i="1"/>
  <c r="AN13" i="1"/>
  <c r="AJ13" i="1"/>
  <c r="AI13" i="1"/>
  <c r="AH13" i="1"/>
  <c r="AB13" i="1"/>
  <c r="X13" i="1"/>
  <c r="V13" i="1"/>
  <c r="U13" i="1"/>
  <c r="T13" i="1"/>
  <c r="BV12" i="1"/>
  <c r="BP12" i="1"/>
  <c r="BO12" i="1"/>
  <c r="BN12" i="1"/>
  <c r="BL12" i="1"/>
  <c r="BJ12" i="1"/>
  <c r="BH12" i="1"/>
  <c r="BG12" i="1"/>
  <c r="BD12" i="1"/>
  <c r="AX12" i="1"/>
  <c r="AN12" i="1"/>
  <c r="AJ12" i="1"/>
  <c r="AI12" i="1"/>
  <c r="AH12" i="1"/>
  <c r="AB12" i="1"/>
  <c r="X12" i="1"/>
  <c r="V12" i="1"/>
  <c r="U12" i="1"/>
  <c r="T12" i="1"/>
  <c r="BV11" i="1"/>
  <c r="BO11" i="1"/>
  <c r="BN11" i="1"/>
  <c r="BJ11" i="1"/>
  <c r="BH11" i="1"/>
  <c r="BG11" i="1"/>
  <c r="BD11" i="1"/>
  <c r="AX11" i="1"/>
  <c r="AN11" i="1"/>
  <c r="AJ11" i="1"/>
  <c r="AI11" i="1"/>
  <c r="AH11" i="1"/>
  <c r="AB11" i="1"/>
  <c r="X11" i="1"/>
  <c r="V11" i="1"/>
  <c r="U11" i="1"/>
  <c r="T11" i="1"/>
  <c r="BV10" i="1"/>
  <c r="BP10" i="1"/>
  <c r="BO10" i="1"/>
  <c r="BN10" i="1"/>
  <c r="BL10" i="1"/>
  <c r="BJ10" i="1"/>
  <c r="BH10" i="1"/>
  <c r="BG10" i="1"/>
  <c r="BD10" i="1"/>
  <c r="AX10" i="1"/>
  <c r="AN10" i="1"/>
  <c r="AJ10" i="1"/>
  <c r="AI10" i="1"/>
  <c r="AH10" i="1"/>
  <c r="AB10" i="1"/>
  <c r="X10" i="1"/>
  <c r="V10" i="1"/>
  <c r="U10" i="1"/>
  <c r="T10" i="1"/>
  <c r="BV9" i="1"/>
  <c r="BP9" i="1"/>
  <c r="BO9" i="1"/>
  <c r="BN9" i="1"/>
  <c r="BL9" i="1"/>
  <c r="BJ9" i="1"/>
  <c r="BH9" i="1"/>
  <c r="BG9" i="1"/>
  <c r="BD9" i="1"/>
  <c r="AX9" i="1"/>
  <c r="AN9" i="1"/>
  <c r="AJ9" i="1"/>
  <c r="AI9" i="1"/>
  <c r="AH9" i="1"/>
  <c r="AB9" i="1"/>
  <c r="X9" i="1"/>
  <c r="V9" i="1"/>
  <c r="U9" i="1"/>
  <c r="T9" i="1"/>
  <c r="BV8" i="1"/>
  <c r="BP8" i="1"/>
  <c r="BO8" i="1"/>
  <c r="BN8" i="1"/>
  <c r="BL8" i="1"/>
  <c r="BJ8" i="1"/>
  <c r="BH8" i="1"/>
  <c r="BG8" i="1"/>
  <c r="BD8" i="1"/>
  <c r="AX8" i="1"/>
  <c r="AN8" i="1"/>
  <c r="AJ8" i="1"/>
  <c r="AI8" i="1"/>
  <c r="AH8" i="1"/>
  <c r="AB8" i="1"/>
  <c r="X8" i="1"/>
  <c r="V8" i="1"/>
  <c r="U8" i="1"/>
  <c r="T8" i="1"/>
  <c r="BV7" i="1"/>
  <c r="BP7" i="1"/>
  <c r="BO7" i="1"/>
  <c r="BN7" i="1"/>
  <c r="BL7" i="1"/>
  <c r="BJ7" i="1"/>
  <c r="BH7" i="1"/>
  <c r="BG7" i="1"/>
  <c r="BD7" i="1"/>
  <c r="AX7" i="1"/>
  <c r="AN7" i="1"/>
  <c r="AJ7" i="1"/>
  <c r="AI7" i="1"/>
  <c r="AH7" i="1"/>
  <c r="AB7" i="1"/>
  <c r="X7" i="1"/>
  <c r="V7" i="1"/>
  <c r="U7" i="1"/>
  <c r="T7" i="1"/>
  <c r="BV6" i="1"/>
  <c r="BP6" i="1"/>
  <c r="BO6" i="1"/>
  <c r="BN6" i="1"/>
  <c r="BL6" i="1"/>
  <c r="BJ6" i="1"/>
  <c r="BH6" i="1"/>
  <c r="BG6" i="1"/>
  <c r="BD6" i="1"/>
  <c r="AX6" i="1"/>
  <c r="AN6" i="1"/>
  <c r="AJ6" i="1"/>
  <c r="AI6" i="1"/>
  <c r="AH6" i="1"/>
  <c r="AB6" i="1"/>
  <c r="X6" i="1"/>
  <c r="V6" i="1"/>
  <c r="U6" i="1"/>
  <c r="T6" i="1"/>
  <c r="BV2" i="1"/>
  <c r="BU2" i="1"/>
  <c r="BT2" i="1"/>
  <c r="BS2" i="1"/>
  <c r="BR2" i="1"/>
  <c r="BQ2" i="1"/>
  <c r="BP2" i="1"/>
  <c r="BO2" i="1"/>
  <c r="BN2" i="1"/>
  <c r="BM2" i="1"/>
  <c r="BL2" i="1"/>
  <c r="BK2" i="1"/>
  <c r="BJ2" i="1"/>
  <c r="BI2" i="1"/>
  <c r="BH2" i="1"/>
  <c r="BC2" i="1"/>
  <c r="BB2" i="1"/>
  <c r="BA2" i="1"/>
  <c r="AZ2" i="1"/>
  <c r="AY2" i="1"/>
  <c r="AX2" i="1"/>
  <c r="AW2" i="1"/>
  <c r="AV2" i="1"/>
  <c r="AU2" i="1"/>
  <c r="AT2" i="1"/>
  <c r="AS2" i="1"/>
  <c r="AR2" i="1"/>
  <c r="AQ2" i="1"/>
  <c r="AP2" i="1"/>
  <c r="AO2" i="1"/>
  <c r="AN2" i="1"/>
  <c r="AM2" i="1"/>
  <c r="AL2" i="1"/>
  <c r="AK2" i="1"/>
  <c r="AJ2" i="1"/>
  <c r="AI2" i="1"/>
  <c r="AH2" i="1"/>
  <c r="AG2" i="1"/>
  <c r="AF2" i="1"/>
  <c r="AE2" i="1"/>
  <c r="AD2" i="1"/>
  <c r="AC2" i="1"/>
  <c r="AB2" i="1"/>
  <c r="AA2" i="1"/>
  <c r="Z2" i="1"/>
  <c r="Y2" i="1"/>
  <c r="X2" i="1"/>
  <c r="W2" i="1"/>
  <c r="V2" i="1"/>
  <c r="U2" i="1"/>
  <c r="T2" i="1"/>
  <c r="DF171" i="1" l="1"/>
  <c r="DF170" i="1"/>
  <c r="X178" i="1"/>
  <c r="X170" i="1" s="1"/>
  <c r="X177" i="1"/>
  <c r="X169" i="1" s="1"/>
  <c r="X175" i="1"/>
  <c r="X167" i="1" s="1"/>
  <c r="X173" i="1"/>
  <c r="X165" i="1" s="1"/>
  <c r="X176" i="1"/>
  <c r="X168" i="1" s="1"/>
  <c r="X174" i="1"/>
  <c r="X166" i="1" s="1"/>
  <c r="X152" i="1"/>
  <c r="X151" i="1"/>
  <c r="X149" i="1"/>
  <c r="X145" i="1"/>
  <c r="X140" i="1"/>
  <c r="X136" i="1"/>
  <c r="X132" i="1"/>
  <c r="X128" i="1"/>
  <c r="X148" i="1"/>
  <c r="X141" i="1"/>
  <c r="X137" i="1"/>
  <c r="X150" i="1"/>
  <c r="X153" i="1"/>
  <c r="X144" i="1"/>
  <c r="X143" i="1"/>
  <c r="X138" i="1"/>
  <c r="X135" i="1"/>
  <c r="X126" i="1"/>
  <c r="X122" i="1"/>
  <c r="X118" i="1"/>
  <c r="X147" i="1"/>
  <c r="X139" i="1"/>
  <c r="X131" i="1"/>
  <c r="X123" i="1"/>
  <c r="X119" i="1"/>
  <c r="X134" i="1"/>
  <c r="X133" i="1"/>
  <c r="X127" i="1"/>
  <c r="BY161" i="1"/>
  <c r="BY162" i="1"/>
  <c r="CC162" i="1"/>
  <c r="CC161" i="1"/>
  <c r="CG162" i="1"/>
  <c r="CG161" i="1"/>
  <c r="CK161" i="1"/>
  <c r="CK162" i="1"/>
  <c r="CO162" i="1"/>
  <c r="CO161" i="1"/>
  <c r="CS162" i="1"/>
  <c r="CS161" i="1"/>
  <c r="CW162" i="1"/>
  <c r="CW161" i="1"/>
  <c r="DE161" i="1"/>
  <c r="DE162" i="1"/>
  <c r="DI162" i="1"/>
  <c r="DI161" i="1"/>
  <c r="DM162" i="1"/>
  <c r="DM161" i="1"/>
  <c r="DQ161" i="1"/>
  <c r="DQ162" i="1"/>
  <c r="DY162" i="1"/>
  <c r="DY161" i="1"/>
  <c r="EC162" i="1"/>
  <c r="EC161" i="1"/>
  <c r="U174" i="1"/>
  <c r="U166" i="1" s="1"/>
  <c r="U136" i="1" s="1"/>
  <c r="U175" i="1"/>
  <c r="U167" i="1" s="1"/>
  <c r="U178" i="1"/>
  <c r="U170" i="1" s="1"/>
  <c r="U113" i="1" s="1"/>
  <c r="U177" i="1"/>
  <c r="U169" i="1" s="1"/>
  <c r="U176" i="1"/>
  <c r="U168" i="1" s="1"/>
  <c r="U153" i="1"/>
  <c r="U173" i="1"/>
  <c r="U165" i="1" s="1"/>
  <c r="U146" i="1"/>
  <c r="U144" i="1"/>
  <c r="U141" i="1"/>
  <c r="U137" i="1"/>
  <c r="U133" i="1"/>
  <c r="U129" i="1"/>
  <c r="U152" i="1"/>
  <c r="U151" i="1"/>
  <c r="U150" i="1"/>
  <c r="U149" i="1"/>
  <c r="U147" i="1"/>
  <c r="U145" i="1"/>
  <c r="U127" i="1"/>
  <c r="U123" i="1"/>
  <c r="U119" i="1"/>
  <c r="U148" i="1"/>
  <c r="U134" i="1"/>
  <c r="U124" i="1"/>
  <c r="U120" i="1"/>
  <c r="U143" i="1"/>
  <c r="U140" i="1"/>
  <c r="U135" i="1"/>
  <c r="U132" i="1"/>
  <c r="U130" i="1"/>
  <c r="U128" i="1"/>
  <c r="X124" i="1"/>
  <c r="X146" i="1"/>
  <c r="BZ170" i="1"/>
  <c r="BZ171" i="1"/>
  <c r="T178" i="1"/>
  <c r="T170" i="1" s="1"/>
  <c r="T177" i="1"/>
  <c r="T169" i="1" s="1"/>
  <c r="T175" i="1"/>
  <c r="T167" i="1" s="1"/>
  <c r="T173" i="1"/>
  <c r="T165" i="1" s="1"/>
  <c r="T174" i="1"/>
  <c r="T166" i="1" s="1"/>
  <c r="T152" i="1"/>
  <c r="T176" i="1"/>
  <c r="T168" i="1" s="1"/>
  <c r="T149" i="1"/>
  <c r="T145" i="1"/>
  <c r="AB178" i="1"/>
  <c r="AB170" i="1" s="1"/>
  <c r="AB177" i="1"/>
  <c r="AB169" i="1" s="1"/>
  <c r="AB143" i="1" s="1"/>
  <c r="AB175" i="1"/>
  <c r="AB167" i="1" s="1"/>
  <c r="AB66" i="1" s="1"/>
  <c r="AB176" i="1"/>
  <c r="AB168" i="1" s="1"/>
  <c r="AB44" i="1" s="1"/>
  <c r="AB173" i="1"/>
  <c r="AB165" i="1" s="1"/>
  <c r="AB174" i="1"/>
  <c r="AB166" i="1" s="1"/>
  <c r="AB152" i="1"/>
  <c r="AB153" i="1"/>
  <c r="AB149" i="1"/>
  <c r="AB145" i="1"/>
  <c r="CM170" i="1"/>
  <c r="CM171" i="1"/>
  <c r="CY171" i="1"/>
  <c r="CY170" i="1"/>
  <c r="DC171" i="1"/>
  <c r="DC170" i="1"/>
  <c r="DG171" i="1"/>
  <c r="DG170" i="1"/>
  <c r="BH175" i="1"/>
  <c r="BH167" i="1" s="1"/>
  <c r="BH178" i="1"/>
  <c r="BH170" i="1" s="1"/>
  <c r="BH177" i="1"/>
  <c r="BH169" i="1" s="1"/>
  <c r="BH176" i="1"/>
  <c r="BH168" i="1" s="1"/>
  <c r="BH173" i="1"/>
  <c r="BH165" i="1" s="1"/>
  <c r="BH174" i="1"/>
  <c r="BH166" i="1" s="1"/>
  <c r="BH152" i="1"/>
  <c r="BH153" i="1"/>
  <c r="BH151" i="1"/>
  <c r="BH149" i="1"/>
  <c r="BH145" i="1"/>
  <c r="BL175" i="1"/>
  <c r="BL167" i="1" s="1"/>
  <c r="BL178" i="1"/>
  <c r="BL170" i="1" s="1"/>
  <c r="BL177" i="1"/>
  <c r="BL169" i="1" s="1"/>
  <c r="BL176" i="1"/>
  <c r="BL168" i="1" s="1"/>
  <c r="BL173" i="1"/>
  <c r="BL165" i="1" s="1"/>
  <c r="BL152" i="1"/>
  <c r="BL174" i="1"/>
  <c r="BL166" i="1" s="1"/>
  <c r="BL117" i="1" s="1"/>
  <c r="BL149" i="1"/>
  <c r="BL145" i="1"/>
  <c r="BP175" i="1"/>
  <c r="BP167" i="1" s="1"/>
  <c r="BP178" i="1"/>
  <c r="BP170" i="1" s="1"/>
  <c r="BP177" i="1"/>
  <c r="BP169" i="1" s="1"/>
  <c r="BP176" i="1"/>
  <c r="BP168" i="1" s="1"/>
  <c r="BP174" i="1"/>
  <c r="BP166" i="1" s="1"/>
  <c r="BP173" i="1"/>
  <c r="BP165" i="1" s="1"/>
  <c r="BP11" i="1" s="1"/>
  <c r="BP152" i="1"/>
  <c r="BP149" i="1"/>
  <c r="BP145" i="1"/>
  <c r="T144" i="1"/>
  <c r="AB151" i="1"/>
  <c r="T153" i="1"/>
  <c r="CM162" i="1"/>
  <c r="CM161" i="1"/>
  <c r="DC162" i="1"/>
  <c r="DC161" i="1"/>
  <c r="DS162" i="1"/>
  <c r="DS161" i="1"/>
  <c r="CU161" i="1"/>
  <c r="EA161" i="1"/>
  <c r="CJ171" i="1"/>
  <c r="CJ170" i="1"/>
  <c r="EA170" i="1"/>
  <c r="EA171" i="1"/>
  <c r="T132" i="1"/>
  <c r="T136" i="1"/>
  <c r="AB136" i="1"/>
  <c r="T140" i="1"/>
  <c r="AB140" i="1"/>
  <c r="BH140" i="1"/>
  <c r="AB146" i="1"/>
  <c r="BH146" i="1"/>
  <c r="AB147" i="1"/>
  <c r="T148" i="1"/>
  <c r="BH148" i="1"/>
  <c r="AB150" i="1"/>
  <c r="BP150" i="1"/>
  <c r="BP151" i="1"/>
  <c r="CA161" i="1"/>
  <c r="DG161" i="1"/>
  <c r="CY162" i="1"/>
  <c r="CB166" i="1"/>
  <c r="CF166" i="1"/>
  <c r="CN166" i="1"/>
  <c r="CN170" i="1" s="1"/>
  <c r="CR166" i="1"/>
  <c r="CR171" i="1" s="1"/>
  <c r="CV166" i="1"/>
  <c r="CV170" i="1" s="1"/>
  <c r="AO178" i="1" s="1"/>
  <c r="AO170" i="1" s="1"/>
  <c r="DD166" i="1"/>
  <c r="DH166" i="1"/>
  <c r="DH171" i="1" s="1"/>
  <c r="DL166" i="1"/>
  <c r="DL171" i="1" s="1"/>
  <c r="DT166" i="1"/>
  <c r="DT171" i="1" s="1"/>
  <c r="DX166" i="1"/>
  <c r="DX170" i="1" s="1"/>
  <c r="EB166" i="1"/>
  <c r="EB171" i="1" s="1"/>
  <c r="BD178" i="1"/>
  <c r="BD170" i="1" s="1"/>
  <c r="BD177" i="1"/>
  <c r="BD169" i="1" s="1"/>
  <c r="BD176" i="1"/>
  <c r="BD168" i="1" s="1"/>
  <c r="BD174" i="1"/>
  <c r="BD166" i="1" s="1"/>
  <c r="BD175" i="1"/>
  <c r="BD167" i="1" s="1"/>
  <c r="BD173" i="1"/>
  <c r="BD165" i="1" s="1"/>
  <c r="BD152" i="1"/>
  <c r="AO174" i="1"/>
  <c r="AO166" i="1" s="1"/>
  <c r="AO173" i="1"/>
  <c r="AO165" i="1" s="1"/>
  <c r="AO175" i="1"/>
  <c r="AO167" i="1" s="1"/>
  <c r="AO177" i="1"/>
  <c r="AO169" i="1" s="1"/>
  <c r="AO176" i="1"/>
  <c r="AO168" i="1" s="1"/>
  <c r="AO153" i="1"/>
  <c r="BZ161" i="1"/>
  <c r="CD161" i="1"/>
  <c r="CH161" i="1"/>
  <c r="CL161" i="1"/>
  <c r="CP161" i="1"/>
  <c r="CT161" i="1"/>
  <c r="CX161" i="1"/>
  <c r="DB161" i="1"/>
  <c r="DF161" i="1"/>
  <c r="DJ161" i="1"/>
  <c r="DN161" i="1"/>
  <c r="DR161" i="1"/>
  <c r="DV161" i="1"/>
  <c r="DZ161" i="1"/>
  <c r="CH162" i="1"/>
  <c r="CX162" i="1"/>
  <c r="DN162" i="1"/>
  <c r="DP166" i="1"/>
  <c r="DP170" i="1" s="1"/>
  <c r="CD170" i="1"/>
  <c r="W177" i="1" s="1"/>
  <c r="W169" i="1" s="1"/>
  <c r="CH171" i="1"/>
  <c r="CH170" i="1"/>
  <c r="CL171" i="1"/>
  <c r="CT171" i="1"/>
  <c r="CX170" i="1"/>
  <c r="AQ178" i="1" s="1"/>
  <c r="AQ170" i="1" s="1"/>
  <c r="DB171" i="1"/>
  <c r="DB170" i="1"/>
  <c r="DJ170" i="1"/>
  <c r="DR171" i="1"/>
  <c r="DZ170" i="1"/>
  <c r="DZ171" i="1"/>
  <c r="CZ166" i="1"/>
  <c r="W178" i="1"/>
  <c r="W170" i="1" s="1"/>
  <c r="W132" i="1" s="1"/>
  <c r="W176" i="1"/>
  <c r="W168" i="1" s="1"/>
  <c r="W69" i="1" s="1"/>
  <c r="W174" i="1"/>
  <c r="W166" i="1" s="1"/>
  <c r="W173" i="1"/>
  <c r="W165" i="1" s="1"/>
  <c r="AQ177" i="1"/>
  <c r="AQ169" i="1" s="1"/>
  <c r="AQ176" i="1"/>
  <c r="AQ168" i="1" s="1"/>
  <c r="AQ174" i="1"/>
  <c r="AQ166" i="1" s="1"/>
  <c r="BY166" i="1"/>
  <c r="CC166" i="1"/>
  <c r="CG166" i="1"/>
  <c r="CG171" i="1" s="1"/>
  <c r="CK166" i="1"/>
  <c r="CO166" i="1"/>
  <c r="CS166" i="1"/>
  <c r="CS171" i="1" s="1"/>
  <c r="CW166" i="1"/>
  <c r="DA166" i="1"/>
  <c r="DA171" i="1" s="1"/>
  <c r="DE166" i="1"/>
  <c r="DI166" i="1"/>
  <c r="DI171" i="1" s="1"/>
  <c r="DM166" i="1"/>
  <c r="DQ166" i="1"/>
  <c r="DU166" i="1"/>
  <c r="DY166" i="1"/>
  <c r="DY170" i="1" s="1"/>
  <c r="EC166" i="1"/>
  <c r="BG174" i="1"/>
  <c r="BG166" i="1" s="1"/>
  <c r="BG173" i="1"/>
  <c r="BG165" i="1" s="1"/>
  <c r="BG175" i="1"/>
  <c r="BG167" i="1" s="1"/>
  <c r="BG71" i="1" s="1"/>
  <c r="BG178" i="1"/>
  <c r="BG170" i="1" s="1"/>
  <c r="BG177" i="1"/>
  <c r="BG169" i="1" s="1"/>
  <c r="BG176" i="1"/>
  <c r="BG168" i="1" s="1"/>
  <c r="W175" i="1"/>
  <c r="W167" i="1" s="1"/>
  <c r="W145" i="1" l="1"/>
  <c r="W141" i="1"/>
  <c r="BB174" i="1"/>
  <c r="BB166" i="1" s="1"/>
  <c r="BB173" i="1"/>
  <c r="BB165" i="1" s="1"/>
  <c r="BB175" i="1"/>
  <c r="BB167" i="1" s="1"/>
  <c r="BB178" i="1"/>
  <c r="BB170" i="1" s="1"/>
  <c r="BB177" i="1"/>
  <c r="BB169" i="1" s="1"/>
  <c r="BB176" i="1"/>
  <c r="BB168" i="1" s="1"/>
  <c r="BB150" i="1"/>
  <c r="BB151" i="1"/>
  <c r="BB147" i="1"/>
  <c r="BB153" i="1"/>
  <c r="BB152" i="1"/>
  <c r="BB145" i="1"/>
  <c r="BB142" i="1"/>
  <c r="BB138" i="1"/>
  <c r="BB134" i="1"/>
  <c r="BB130" i="1"/>
  <c r="BB126" i="1"/>
  <c r="BB148" i="1"/>
  <c r="BB146" i="1"/>
  <c r="BB143" i="1"/>
  <c r="BB139" i="1"/>
  <c r="BB144" i="1"/>
  <c r="BB141" i="1"/>
  <c r="BB136" i="1"/>
  <c r="BB135" i="1"/>
  <c r="BB133" i="1"/>
  <c r="BB124" i="1"/>
  <c r="BB120" i="1"/>
  <c r="BB116" i="1"/>
  <c r="BB137" i="1"/>
  <c r="BB131" i="1"/>
  <c r="BB129" i="1"/>
  <c r="BB125" i="1"/>
  <c r="BB121" i="1"/>
  <c r="BB117" i="1"/>
  <c r="BB140" i="1"/>
  <c r="BB132" i="1"/>
  <c r="BB128" i="1"/>
  <c r="BB127" i="1"/>
  <c r="BB149" i="1"/>
  <c r="BB118" i="1"/>
  <c r="BB114" i="1"/>
  <c r="BB122" i="1"/>
  <c r="BB123" i="1"/>
  <c r="BB119" i="1"/>
  <c r="BB112" i="1"/>
  <c r="BB107" i="1"/>
  <c r="BB103" i="1"/>
  <c r="BB111" i="1"/>
  <c r="BB108" i="1"/>
  <c r="BB109" i="1"/>
  <c r="BB115" i="1"/>
  <c r="BB113" i="1"/>
  <c r="BB110" i="1"/>
  <c r="BB106" i="1"/>
  <c r="BB105" i="1"/>
  <c r="BB99" i="1"/>
  <c r="BB95" i="1"/>
  <c r="BB91" i="1"/>
  <c r="BB87" i="1"/>
  <c r="BB83" i="1"/>
  <c r="BB79" i="1"/>
  <c r="BB104" i="1"/>
  <c r="BB100" i="1"/>
  <c r="BB96" i="1"/>
  <c r="BB92" i="1"/>
  <c r="BB88" i="1"/>
  <c r="BB84" i="1"/>
  <c r="BB80" i="1"/>
  <c r="BB101" i="1"/>
  <c r="BB97" i="1"/>
  <c r="BB93" i="1"/>
  <c r="BB89" i="1"/>
  <c r="BB85" i="1"/>
  <c r="BB81" i="1"/>
  <c r="BB77" i="1"/>
  <c r="BB102" i="1"/>
  <c r="BB98" i="1"/>
  <c r="BB94" i="1"/>
  <c r="BB90" i="1"/>
  <c r="BB74" i="1"/>
  <c r="BB70" i="1"/>
  <c r="BB66" i="1"/>
  <c r="BB62" i="1"/>
  <c r="BB58" i="1"/>
  <c r="BB54" i="1"/>
  <c r="BB82" i="1"/>
  <c r="BB75" i="1"/>
  <c r="BB71" i="1"/>
  <c r="BB67" i="1"/>
  <c r="BB63" i="1"/>
  <c r="BB59" i="1"/>
  <c r="BB55" i="1"/>
  <c r="BB86" i="1"/>
  <c r="BB76" i="1"/>
  <c r="BB72" i="1"/>
  <c r="BB68" i="1"/>
  <c r="BB64" i="1"/>
  <c r="BB60" i="1"/>
  <c r="BB56" i="1"/>
  <c r="BB52" i="1"/>
  <c r="BB78" i="1"/>
  <c r="BB73" i="1"/>
  <c r="BB69" i="1"/>
  <c r="BB65" i="1"/>
  <c r="BB61" i="1"/>
  <c r="BB57" i="1"/>
  <c r="BB53" i="1"/>
  <c r="BB50" i="1"/>
  <c r="BB46" i="1"/>
  <c r="BB42" i="1"/>
  <c r="BB38" i="1"/>
  <c r="BB34" i="1"/>
  <c r="BB30" i="1"/>
  <c r="BB51" i="1"/>
  <c r="BB47" i="1"/>
  <c r="BB43" i="1"/>
  <c r="BB39" i="1"/>
  <c r="BB35" i="1"/>
  <c r="BB31" i="1"/>
  <c r="BB27" i="1"/>
  <c r="BB23" i="1"/>
  <c r="BB19" i="1"/>
  <c r="BB15" i="1"/>
  <c r="BB11" i="1"/>
  <c r="BB48" i="1"/>
  <c r="BB44" i="1"/>
  <c r="BB40" i="1"/>
  <c r="BB36" i="1"/>
  <c r="BB32" i="1"/>
  <c r="BB28" i="1"/>
  <c r="BB24" i="1"/>
  <c r="BB20" i="1"/>
  <c r="BB16" i="1"/>
  <c r="BB49" i="1"/>
  <c r="BB45" i="1"/>
  <c r="BB41" i="1"/>
  <c r="BB37" i="1"/>
  <c r="BB33" i="1"/>
  <c r="BB29" i="1"/>
  <c r="BB25" i="1"/>
  <c r="BB26" i="1"/>
  <c r="BB12" i="1"/>
  <c r="BB9" i="1"/>
  <c r="BB14" i="1"/>
  <c r="BB10" i="1"/>
  <c r="BB6" i="1"/>
  <c r="BB22" i="1"/>
  <c r="BB18" i="1"/>
  <c r="BB13" i="1"/>
  <c r="BB21" i="1"/>
  <c r="BB17" i="1"/>
  <c r="BB7" i="1"/>
  <c r="BB8" i="1"/>
  <c r="BG47" i="1"/>
  <c r="BG24" i="1"/>
  <c r="BY170" i="1"/>
  <c r="BY171" i="1"/>
  <c r="AU178" i="1"/>
  <c r="AU170" i="1" s="1"/>
  <c r="AU177" i="1"/>
  <c r="AU169" i="1" s="1"/>
  <c r="AU176" i="1"/>
  <c r="AU168" i="1" s="1"/>
  <c r="AU174" i="1"/>
  <c r="AU166" i="1" s="1"/>
  <c r="AU173" i="1"/>
  <c r="AU165" i="1" s="1"/>
  <c r="AU175" i="1"/>
  <c r="AU167" i="1" s="1"/>
  <c r="AU151" i="1"/>
  <c r="AU152" i="1"/>
  <c r="AU150" i="1"/>
  <c r="AU148" i="1"/>
  <c r="AU144" i="1"/>
  <c r="AU149" i="1"/>
  <c r="AU143" i="1"/>
  <c r="AU139" i="1"/>
  <c r="AU135" i="1"/>
  <c r="AU131" i="1"/>
  <c r="AU127" i="1"/>
  <c r="AU153" i="1"/>
  <c r="AU147" i="1"/>
  <c r="AU145" i="1"/>
  <c r="AU140" i="1"/>
  <c r="AU136" i="1"/>
  <c r="AU146" i="1"/>
  <c r="AU138" i="1"/>
  <c r="AU137" i="1"/>
  <c r="AU134" i="1"/>
  <c r="AU125" i="1"/>
  <c r="AU121" i="1"/>
  <c r="AU117" i="1"/>
  <c r="AU133" i="1"/>
  <c r="AU130" i="1"/>
  <c r="AU122" i="1"/>
  <c r="AU118" i="1"/>
  <c r="AU129" i="1"/>
  <c r="AU126" i="1"/>
  <c r="AU141" i="1"/>
  <c r="AU128" i="1"/>
  <c r="AU124" i="1"/>
  <c r="AU123" i="1"/>
  <c r="AU119" i="1"/>
  <c r="AU115" i="1"/>
  <c r="AU111" i="1"/>
  <c r="AU132" i="1"/>
  <c r="AU142" i="1"/>
  <c r="AU113" i="1"/>
  <c r="AU108" i="1"/>
  <c r="AU104" i="1"/>
  <c r="AU112" i="1"/>
  <c r="AU109" i="1"/>
  <c r="AU120" i="1"/>
  <c r="AU110" i="1"/>
  <c r="AU116" i="1"/>
  <c r="AU114" i="1"/>
  <c r="AU107" i="1"/>
  <c r="AU103" i="1"/>
  <c r="AU100" i="1"/>
  <c r="AU96" i="1"/>
  <c r="AU92" i="1"/>
  <c r="AU88" i="1"/>
  <c r="AU84" i="1"/>
  <c r="AU80" i="1"/>
  <c r="AU101" i="1"/>
  <c r="AU97" i="1"/>
  <c r="AU93" i="1"/>
  <c r="AU89" i="1"/>
  <c r="AU85" i="1"/>
  <c r="AU81" i="1"/>
  <c r="AU77" i="1"/>
  <c r="AU102" i="1"/>
  <c r="AU98" i="1"/>
  <c r="AU94" i="1"/>
  <c r="AU90" i="1"/>
  <c r="AU86" i="1"/>
  <c r="AU82" i="1"/>
  <c r="AU78" i="1"/>
  <c r="AU106" i="1"/>
  <c r="AU105" i="1"/>
  <c r="AU99" i="1"/>
  <c r="AU95" i="1"/>
  <c r="AU91" i="1"/>
  <c r="AU87" i="1"/>
  <c r="AU83" i="1"/>
  <c r="AU75" i="1"/>
  <c r="AU71" i="1"/>
  <c r="AU67" i="1"/>
  <c r="AU63" i="1"/>
  <c r="AU59" i="1"/>
  <c r="AU55" i="1"/>
  <c r="AU76" i="1"/>
  <c r="AU72" i="1"/>
  <c r="AU68" i="1"/>
  <c r="AU64" i="1"/>
  <c r="AU60" i="1"/>
  <c r="AU56" i="1"/>
  <c r="AU52" i="1"/>
  <c r="AU73" i="1"/>
  <c r="AU69" i="1"/>
  <c r="AU65" i="1"/>
  <c r="AU61" i="1"/>
  <c r="AU57" i="1"/>
  <c r="AU53" i="1"/>
  <c r="AU79" i="1"/>
  <c r="AU74" i="1"/>
  <c r="AU70" i="1"/>
  <c r="AU66" i="1"/>
  <c r="AU62" i="1"/>
  <c r="AU58" i="1"/>
  <c r="AU54" i="1"/>
  <c r="AU51" i="1"/>
  <c r="AU47" i="1"/>
  <c r="AU43" i="1"/>
  <c r="AU39" i="1"/>
  <c r="AU35" i="1"/>
  <c r="AU31" i="1"/>
  <c r="AU48" i="1"/>
  <c r="AU44" i="1"/>
  <c r="AU40" i="1"/>
  <c r="AU36" i="1"/>
  <c r="AU32" i="1"/>
  <c r="AU28" i="1"/>
  <c r="AU24" i="1"/>
  <c r="AU20" i="1"/>
  <c r="AU16" i="1"/>
  <c r="AU12" i="1"/>
  <c r="AU49" i="1"/>
  <c r="AU45" i="1"/>
  <c r="AU41" i="1"/>
  <c r="AU37" i="1"/>
  <c r="AU33" i="1"/>
  <c r="AU29" i="1"/>
  <c r="AU25" i="1"/>
  <c r="AU21" i="1"/>
  <c r="AU17" i="1"/>
  <c r="AU50" i="1"/>
  <c r="AU46" i="1"/>
  <c r="AU42" i="1"/>
  <c r="AU38" i="1"/>
  <c r="AU34" i="1"/>
  <c r="AU30" i="1"/>
  <c r="AU26" i="1"/>
  <c r="AU23" i="1"/>
  <c r="AU22" i="1"/>
  <c r="AU18" i="1"/>
  <c r="AU14" i="1"/>
  <c r="AU13" i="1"/>
  <c r="AU11" i="1"/>
  <c r="AU10" i="1"/>
  <c r="AU6" i="1"/>
  <c r="AU7" i="1"/>
  <c r="AU27" i="1"/>
  <c r="AU8" i="1"/>
  <c r="AU19" i="1"/>
  <c r="AU9" i="1"/>
  <c r="AU15" i="1"/>
  <c r="BQ178" i="1"/>
  <c r="BQ170" i="1" s="1"/>
  <c r="BQ124" i="1" s="1"/>
  <c r="BQ177" i="1"/>
  <c r="BQ169" i="1" s="1"/>
  <c r="BQ147" i="1" s="1"/>
  <c r="BQ176" i="1"/>
  <c r="BQ168" i="1" s="1"/>
  <c r="BQ68" i="1" s="1"/>
  <c r="BQ174" i="1"/>
  <c r="BQ166" i="1" s="1"/>
  <c r="BQ117" i="1" s="1"/>
  <c r="BQ173" i="1"/>
  <c r="BQ165" i="1" s="1"/>
  <c r="BQ83" i="1" s="1"/>
  <c r="BQ175" i="1"/>
  <c r="BQ167" i="1" s="1"/>
  <c r="BQ153" i="1"/>
  <c r="BQ152" i="1"/>
  <c r="Q152" i="1" s="1"/>
  <c r="BQ151" i="1"/>
  <c r="Q151" i="1" s="1"/>
  <c r="BQ150" i="1"/>
  <c r="Q150" i="1" s="1"/>
  <c r="BQ146" i="1"/>
  <c r="BQ148" i="1"/>
  <c r="BQ145" i="1"/>
  <c r="Q145" i="1" s="1"/>
  <c r="BQ141" i="1"/>
  <c r="BQ137" i="1"/>
  <c r="BQ133" i="1"/>
  <c r="BQ129" i="1"/>
  <c r="BQ125" i="1"/>
  <c r="BQ144" i="1"/>
  <c r="BQ142" i="1"/>
  <c r="BQ138" i="1"/>
  <c r="BQ134" i="1"/>
  <c r="BQ131" i="1"/>
  <c r="BQ128" i="1"/>
  <c r="BQ123" i="1"/>
  <c r="BQ119" i="1"/>
  <c r="BQ130" i="1"/>
  <c r="BQ127" i="1"/>
  <c r="BQ120" i="1"/>
  <c r="BQ116" i="1"/>
  <c r="BQ143" i="1"/>
  <c r="BQ140" i="1"/>
  <c r="BQ126" i="1"/>
  <c r="BQ139" i="1"/>
  <c r="BQ132" i="1"/>
  <c r="BQ121" i="1"/>
  <c r="BQ113" i="1"/>
  <c r="BQ136" i="1"/>
  <c r="BQ149" i="1"/>
  <c r="Q149" i="1" s="1"/>
  <c r="BQ135" i="1"/>
  <c r="BQ122" i="1"/>
  <c r="BQ118" i="1"/>
  <c r="BQ111" i="1"/>
  <c r="BQ110" i="1"/>
  <c r="BQ106" i="1"/>
  <c r="BQ107" i="1"/>
  <c r="BQ115" i="1"/>
  <c r="BQ112" i="1"/>
  <c r="BQ108" i="1"/>
  <c r="BQ114" i="1"/>
  <c r="BQ109" i="1"/>
  <c r="BQ105" i="1"/>
  <c r="BQ104" i="1"/>
  <c r="BQ102" i="1"/>
  <c r="BQ98" i="1"/>
  <c r="BQ94" i="1"/>
  <c r="BQ90" i="1"/>
  <c r="BQ86" i="1"/>
  <c r="BQ82" i="1"/>
  <c r="BQ78" i="1"/>
  <c r="BQ103" i="1"/>
  <c r="BQ99" i="1"/>
  <c r="BQ95" i="1"/>
  <c r="BQ91" i="1"/>
  <c r="BQ87" i="1"/>
  <c r="BQ79" i="1"/>
  <c r="BQ100" i="1"/>
  <c r="BQ96" i="1"/>
  <c r="BQ92" i="1"/>
  <c r="BQ88" i="1"/>
  <c r="BQ84" i="1"/>
  <c r="BQ80" i="1"/>
  <c r="BQ76" i="1"/>
  <c r="BQ101" i="1"/>
  <c r="BQ97" i="1"/>
  <c r="BQ93" i="1"/>
  <c r="BQ89" i="1"/>
  <c r="BQ73" i="1"/>
  <c r="BQ69" i="1"/>
  <c r="BQ65" i="1"/>
  <c r="BQ61" i="1"/>
  <c r="BQ57" i="1"/>
  <c r="BQ53" i="1"/>
  <c r="BQ81" i="1"/>
  <c r="BQ74" i="1"/>
  <c r="BQ70" i="1"/>
  <c r="BQ66" i="1"/>
  <c r="BQ62" i="1"/>
  <c r="BQ58" i="1"/>
  <c r="BQ54" i="1"/>
  <c r="BQ85" i="1"/>
  <c r="BQ77" i="1"/>
  <c r="BQ75" i="1"/>
  <c r="BQ71" i="1"/>
  <c r="BQ67" i="1"/>
  <c r="BQ63" i="1"/>
  <c r="BQ59" i="1"/>
  <c r="BQ55" i="1"/>
  <c r="BQ72" i="1"/>
  <c r="BQ64" i="1"/>
  <c r="BQ60" i="1"/>
  <c r="BQ56" i="1"/>
  <c r="BQ49" i="1"/>
  <c r="BQ45" i="1"/>
  <c r="BQ41" i="1"/>
  <c r="BQ37" i="1"/>
  <c r="BQ33" i="1"/>
  <c r="BQ29" i="1"/>
  <c r="BQ50" i="1"/>
  <c r="BQ46" i="1"/>
  <c r="BQ42" i="1"/>
  <c r="BQ38" i="1"/>
  <c r="BQ34" i="1"/>
  <c r="BQ30" i="1"/>
  <c r="BQ26" i="1"/>
  <c r="BQ22" i="1"/>
  <c r="BQ18" i="1"/>
  <c r="BQ14" i="1"/>
  <c r="BQ10" i="1"/>
  <c r="BQ52" i="1"/>
  <c r="BQ51" i="1"/>
  <c r="BQ47" i="1"/>
  <c r="BQ43" i="1"/>
  <c r="BQ39" i="1"/>
  <c r="BQ35" i="1"/>
  <c r="BQ31" i="1"/>
  <c r="BQ27" i="1"/>
  <c r="BQ23" i="1"/>
  <c r="BQ19" i="1"/>
  <c r="BQ15" i="1"/>
  <c r="BQ48" i="1"/>
  <c r="BQ44" i="1"/>
  <c r="BQ40" i="1"/>
  <c r="BQ36" i="1"/>
  <c r="BQ32" i="1"/>
  <c r="BQ28" i="1"/>
  <c r="BQ24" i="1"/>
  <c r="BQ25" i="1"/>
  <c r="BQ11" i="1"/>
  <c r="Q11" i="1" s="1"/>
  <c r="BQ8" i="1"/>
  <c r="BQ13" i="1"/>
  <c r="BQ7" i="1"/>
  <c r="BQ21" i="1"/>
  <c r="BQ17" i="1"/>
  <c r="BQ9" i="1"/>
  <c r="BQ12" i="1"/>
  <c r="BQ20" i="1"/>
  <c r="BQ16" i="1"/>
  <c r="BQ6" i="1"/>
  <c r="DD170" i="1"/>
  <c r="DD171" i="1"/>
  <c r="CF170" i="1"/>
  <c r="CF171" i="1"/>
  <c r="BH129" i="1"/>
  <c r="BH127" i="1"/>
  <c r="BH121" i="1"/>
  <c r="BH116" i="1"/>
  <c r="BH112" i="1"/>
  <c r="BH133" i="1"/>
  <c r="BH142" i="1"/>
  <c r="BH125" i="1"/>
  <c r="BH109" i="1"/>
  <c r="BH120" i="1"/>
  <c r="BH106" i="1"/>
  <c r="BH115" i="1"/>
  <c r="BH92" i="1"/>
  <c r="AZ178" i="1"/>
  <c r="AZ170" i="1" s="1"/>
  <c r="AZ177" i="1"/>
  <c r="AZ169" i="1" s="1"/>
  <c r="AZ176" i="1"/>
  <c r="AZ168" i="1" s="1"/>
  <c r="AZ174" i="1"/>
  <c r="AZ166" i="1" s="1"/>
  <c r="AZ175" i="1"/>
  <c r="AZ167" i="1" s="1"/>
  <c r="AZ173" i="1"/>
  <c r="AZ165" i="1" s="1"/>
  <c r="AZ152" i="1"/>
  <c r="AZ149" i="1"/>
  <c r="AZ145" i="1"/>
  <c r="AZ150" i="1"/>
  <c r="AZ147" i="1"/>
  <c r="AZ144" i="1"/>
  <c r="AZ140" i="1"/>
  <c r="AZ136" i="1"/>
  <c r="AZ132" i="1"/>
  <c r="AZ128" i="1"/>
  <c r="AZ153" i="1"/>
  <c r="AZ141" i="1"/>
  <c r="AZ137" i="1"/>
  <c r="AZ151" i="1"/>
  <c r="AZ146" i="1"/>
  <c r="AZ139" i="1"/>
  <c r="AZ138" i="1"/>
  <c r="AZ130" i="1"/>
  <c r="AZ127" i="1"/>
  <c r="AZ122" i="1"/>
  <c r="AZ118" i="1"/>
  <c r="AZ148" i="1"/>
  <c r="AZ133" i="1"/>
  <c r="AZ126" i="1"/>
  <c r="AZ123" i="1"/>
  <c r="AZ119" i="1"/>
  <c r="AZ135" i="1"/>
  <c r="AZ129" i="1"/>
  <c r="AZ131" i="1"/>
  <c r="AZ125" i="1"/>
  <c r="AZ124" i="1"/>
  <c r="AZ117" i="1"/>
  <c r="AZ116" i="1"/>
  <c r="AZ112" i="1"/>
  <c r="AZ142" i="1"/>
  <c r="AZ134" i="1"/>
  <c r="AZ143" i="1"/>
  <c r="AZ120" i="1"/>
  <c r="AZ113" i="1"/>
  <c r="AZ109" i="1"/>
  <c r="AZ105" i="1"/>
  <c r="AZ115" i="1"/>
  <c r="AZ110" i="1"/>
  <c r="AZ106" i="1"/>
  <c r="AZ121" i="1"/>
  <c r="AZ114" i="1"/>
  <c r="AZ111" i="1"/>
  <c r="AZ108" i="1"/>
  <c r="AZ104" i="1"/>
  <c r="AZ101" i="1"/>
  <c r="AZ97" i="1"/>
  <c r="AZ93" i="1"/>
  <c r="AZ89" i="1"/>
  <c r="AZ85" i="1"/>
  <c r="AZ81" i="1"/>
  <c r="AZ77" i="1"/>
  <c r="AZ102" i="1"/>
  <c r="AZ98" i="1"/>
  <c r="AZ94" i="1"/>
  <c r="AZ90" i="1"/>
  <c r="AZ86" i="1"/>
  <c r="AZ82" i="1"/>
  <c r="AZ78" i="1"/>
  <c r="AZ107" i="1"/>
  <c r="AZ103" i="1"/>
  <c r="AZ99" i="1"/>
  <c r="AZ95" i="1"/>
  <c r="AZ91" i="1"/>
  <c r="AZ87" i="1"/>
  <c r="AZ83" i="1"/>
  <c r="AZ79" i="1"/>
  <c r="AZ100" i="1"/>
  <c r="AZ96" i="1"/>
  <c r="AZ92" i="1"/>
  <c r="AZ80" i="1"/>
  <c r="AZ76" i="1"/>
  <c r="AZ72" i="1"/>
  <c r="AZ68" i="1"/>
  <c r="AZ64" i="1"/>
  <c r="AZ60" i="1"/>
  <c r="AZ56" i="1"/>
  <c r="AZ88" i="1"/>
  <c r="AZ84" i="1"/>
  <c r="AZ73" i="1"/>
  <c r="AZ69" i="1"/>
  <c r="AZ65" i="1"/>
  <c r="AZ61" i="1"/>
  <c r="AZ57" i="1"/>
  <c r="AZ53" i="1"/>
  <c r="AZ74" i="1"/>
  <c r="AZ70" i="1"/>
  <c r="AZ66" i="1"/>
  <c r="AZ62" i="1"/>
  <c r="AZ58" i="1"/>
  <c r="AZ54" i="1"/>
  <c r="AZ75" i="1"/>
  <c r="AZ71" i="1"/>
  <c r="AZ67" i="1"/>
  <c r="AZ63" i="1"/>
  <c r="AZ59" i="1"/>
  <c r="AZ55" i="1"/>
  <c r="AZ48" i="1"/>
  <c r="AZ44" i="1"/>
  <c r="AZ40" i="1"/>
  <c r="AZ36" i="1"/>
  <c r="AZ32" i="1"/>
  <c r="AZ49" i="1"/>
  <c r="AZ45" i="1"/>
  <c r="AZ41" i="1"/>
  <c r="AZ37" i="1"/>
  <c r="AZ33" i="1"/>
  <c r="AZ29" i="1"/>
  <c r="AZ25" i="1"/>
  <c r="AZ21" i="1"/>
  <c r="AZ17" i="1"/>
  <c r="AZ13" i="1"/>
  <c r="AZ50" i="1"/>
  <c r="AZ46" i="1"/>
  <c r="AZ42" i="1"/>
  <c r="AZ38" i="1"/>
  <c r="AZ34" i="1"/>
  <c r="AZ30" i="1"/>
  <c r="AZ26" i="1"/>
  <c r="AZ22" i="1"/>
  <c r="AZ18" i="1"/>
  <c r="AZ14" i="1"/>
  <c r="AZ52" i="1"/>
  <c r="AZ51" i="1"/>
  <c r="AZ47" i="1"/>
  <c r="AZ43" i="1"/>
  <c r="AZ39" i="1"/>
  <c r="AZ35" i="1"/>
  <c r="AZ31" i="1"/>
  <c r="AZ27" i="1"/>
  <c r="AZ23" i="1"/>
  <c r="AZ7" i="1"/>
  <c r="AZ8" i="1"/>
  <c r="AZ10" i="1"/>
  <c r="AZ11" i="1"/>
  <c r="AZ6" i="1"/>
  <c r="AZ24" i="1"/>
  <c r="AZ12" i="1"/>
  <c r="AZ9" i="1"/>
  <c r="AZ19" i="1"/>
  <c r="AZ28" i="1"/>
  <c r="AZ20" i="1"/>
  <c r="AZ16" i="1"/>
  <c r="AZ15" i="1"/>
  <c r="AR178" i="1"/>
  <c r="AR170" i="1" s="1"/>
  <c r="AR177" i="1"/>
  <c r="AR169" i="1" s="1"/>
  <c r="AR176" i="1"/>
  <c r="AR168" i="1" s="1"/>
  <c r="AR175" i="1"/>
  <c r="AR167" i="1" s="1"/>
  <c r="AR174" i="1"/>
  <c r="AR166" i="1" s="1"/>
  <c r="AR173" i="1"/>
  <c r="AR165" i="1" s="1"/>
  <c r="AR152" i="1"/>
  <c r="AR153" i="1"/>
  <c r="AR151" i="1"/>
  <c r="AR149" i="1"/>
  <c r="AR145" i="1"/>
  <c r="AR146" i="1"/>
  <c r="AR140" i="1"/>
  <c r="AR136" i="1"/>
  <c r="AR132" i="1"/>
  <c r="AR128" i="1"/>
  <c r="AR150" i="1"/>
  <c r="AR148" i="1"/>
  <c r="AR141" i="1"/>
  <c r="AR137" i="1"/>
  <c r="AR143" i="1"/>
  <c r="AR142" i="1"/>
  <c r="AR135" i="1"/>
  <c r="AR129" i="1"/>
  <c r="AR126" i="1"/>
  <c r="AR122" i="1"/>
  <c r="AR118" i="1"/>
  <c r="AR144" i="1"/>
  <c r="AR139" i="1"/>
  <c r="AR138" i="1"/>
  <c r="AR131" i="1"/>
  <c r="AR123" i="1"/>
  <c r="AR119" i="1"/>
  <c r="AR147" i="1"/>
  <c r="AR134" i="1"/>
  <c r="AR127" i="1"/>
  <c r="AR116" i="1"/>
  <c r="AR112" i="1"/>
  <c r="AR133" i="1"/>
  <c r="AR130" i="1"/>
  <c r="AR121" i="1"/>
  <c r="AR120" i="1"/>
  <c r="AR109" i="1"/>
  <c r="AR105" i="1"/>
  <c r="AR125" i="1"/>
  <c r="AR114" i="1"/>
  <c r="AR111" i="1"/>
  <c r="AR110" i="1"/>
  <c r="AR106" i="1"/>
  <c r="AR124" i="1"/>
  <c r="AR113" i="1"/>
  <c r="AR117" i="1"/>
  <c r="AR115" i="1"/>
  <c r="AR108" i="1"/>
  <c r="AR104" i="1"/>
  <c r="AR101" i="1"/>
  <c r="AR97" i="1"/>
  <c r="AR93" i="1"/>
  <c r="AR89" i="1"/>
  <c r="AR85" i="1"/>
  <c r="AR81" i="1"/>
  <c r="AR77" i="1"/>
  <c r="AR107" i="1"/>
  <c r="AR102" i="1"/>
  <c r="AR98" i="1"/>
  <c r="AR94" i="1"/>
  <c r="AR90" i="1"/>
  <c r="AR86" i="1"/>
  <c r="AR82" i="1"/>
  <c r="AR78" i="1"/>
  <c r="AR99" i="1"/>
  <c r="AR95" i="1"/>
  <c r="AR91" i="1"/>
  <c r="AR87" i="1"/>
  <c r="AR83" i="1"/>
  <c r="AR79" i="1"/>
  <c r="AR103" i="1"/>
  <c r="AR100" i="1"/>
  <c r="AR96" i="1"/>
  <c r="AR92" i="1"/>
  <c r="AR88" i="1"/>
  <c r="AR84" i="1"/>
  <c r="AR76" i="1"/>
  <c r="AR72" i="1"/>
  <c r="AR68" i="1"/>
  <c r="AR64" i="1"/>
  <c r="AR60" i="1"/>
  <c r="AR56" i="1"/>
  <c r="AR73" i="1"/>
  <c r="AR69" i="1"/>
  <c r="AR65" i="1"/>
  <c r="AR61" i="1"/>
  <c r="AR57" i="1"/>
  <c r="AR53" i="1"/>
  <c r="AR74" i="1"/>
  <c r="AR70" i="1"/>
  <c r="AR66" i="1"/>
  <c r="AR62" i="1"/>
  <c r="AR58" i="1"/>
  <c r="AR54" i="1"/>
  <c r="AR80" i="1"/>
  <c r="AR75" i="1"/>
  <c r="AR71" i="1"/>
  <c r="AR67" i="1"/>
  <c r="AR63" i="1"/>
  <c r="AR59" i="1"/>
  <c r="AR55" i="1"/>
  <c r="AR52" i="1"/>
  <c r="AR48" i="1"/>
  <c r="AR44" i="1"/>
  <c r="AR40" i="1"/>
  <c r="AR36" i="1"/>
  <c r="AR32" i="1"/>
  <c r="AR49" i="1"/>
  <c r="AR45" i="1"/>
  <c r="AR41" i="1"/>
  <c r="AR37" i="1"/>
  <c r="AR33" i="1"/>
  <c r="AR29" i="1"/>
  <c r="AR25" i="1"/>
  <c r="AR21" i="1"/>
  <c r="AR17" i="1"/>
  <c r="AR13" i="1"/>
  <c r="AR50" i="1"/>
  <c r="AR46" i="1"/>
  <c r="AR42" i="1"/>
  <c r="AR38" i="1"/>
  <c r="AR34" i="1"/>
  <c r="AR30" i="1"/>
  <c r="AR26" i="1"/>
  <c r="AR22" i="1"/>
  <c r="AR18" i="1"/>
  <c r="AR14" i="1"/>
  <c r="AR51" i="1"/>
  <c r="AR47" i="1"/>
  <c r="AR43" i="1"/>
  <c r="AR39" i="1"/>
  <c r="AR35" i="1"/>
  <c r="AR31" i="1"/>
  <c r="AR27" i="1"/>
  <c r="AR20" i="1"/>
  <c r="AR19" i="1"/>
  <c r="AR16" i="1"/>
  <c r="AR15" i="1"/>
  <c r="AR12" i="1"/>
  <c r="AR7" i="1"/>
  <c r="AR10" i="1"/>
  <c r="AR24" i="1"/>
  <c r="AR23" i="1"/>
  <c r="AR8" i="1"/>
  <c r="AR28" i="1"/>
  <c r="AR11" i="1"/>
  <c r="AR9" i="1"/>
  <c r="AR6" i="1"/>
  <c r="U54" i="1"/>
  <c r="U71" i="1"/>
  <c r="BG72" i="1"/>
  <c r="BG74" i="1"/>
  <c r="BG78" i="1"/>
  <c r="BG61" i="1"/>
  <c r="AT175" i="1"/>
  <c r="AT167" i="1" s="1"/>
  <c r="AT178" i="1"/>
  <c r="AT170" i="1" s="1"/>
  <c r="AT177" i="1"/>
  <c r="AT169" i="1" s="1"/>
  <c r="AT176" i="1"/>
  <c r="AT168" i="1" s="1"/>
  <c r="AT173" i="1"/>
  <c r="AT165" i="1" s="1"/>
  <c r="AT150" i="1"/>
  <c r="AT174" i="1"/>
  <c r="AT166" i="1" s="1"/>
  <c r="AT147" i="1"/>
  <c r="AT152" i="1"/>
  <c r="AT144" i="1"/>
  <c r="AT142" i="1"/>
  <c r="AT138" i="1"/>
  <c r="AT134" i="1"/>
  <c r="AT130" i="1"/>
  <c r="AT126" i="1"/>
  <c r="AT151" i="1"/>
  <c r="AT149" i="1"/>
  <c r="AT143" i="1"/>
  <c r="AT139" i="1"/>
  <c r="AT153" i="1"/>
  <c r="AT145" i="1"/>
  <c r="AT141" i="1"/>
  <c r="AT136" i="1"/>
  <c r="AT132" i="1"/>
  <c r="AT128" i="1"/>
  <c r="AT127" i="1"/>
  <c r="AT124" i="1"/>
  <c r="AT120" i="1"/>
  <c r="AT146" i="1"/>
  <c r="AT137" i="1"/>
  <c r="AT125" i="1"/>
  <c r="AT121" i="1"/>
  <c r="AT117" i="1"/>
  <c r="AT140" i="1"/>
  <c r="AT135" i="1"/>
  <c r="AT133" i="1"/>
  <c r="AT118" i="1"/>
  <c r="AT114" i="1"/>
  <c r="AT131" i="1"/>
  <c r="AT129" i="1"/>
  <c r="AT122" i="1"/>
  <c r="AT148" i="1"/>
  <c r="AT116" i="1"/>
  <c r="AT107" i="1"/>
  <c r="AT103" i="1"/>
  <c r="AT115" i="1"/>
  <c r="AT113" i="1"/>
  <c r="AT108" i="1"/>
  <c r="AT123" i="1"/>
  <c r="AT119" i="1"/>
  <c r="AT112" i="1"/>
  <c r="AT109" i="1"/>
  <c r="AT111" i="1"/>
  <c r="AT110" i="1"/>
  <c r="AT106" i="1"/>
  <c r="AT105" i="1"/>
  <c r="AT99" i="1"/>
  <c r="AT95" i="1"/>
  <c r="AT91" i="1"/>
  <c r="AT87" i="1"/>
  <c r="AT83" i="1"/>
  <c r="AT79" i="1"/>
  <c r="AT104" i="1"/>
  <c r="AT100" i="1"/>
  <c r="AT96" i="1"/>
  <c r="AT92" i="1"/>
  <c r="AT88" i="1"/>
  <c r="AT84" i="1"/>
  <c r="AT80" i="1"/>
  <c r="AT101" i="1"/>
  <c r="AT97" i="1"/>
  <c r="AT93" i="1"/>
  <c r="AT89" i="1"/>
  <c r="AT85" i="1"/>
  <c r="AT81" i="1"/>
  <c r="AT77" i="1"/>
  <c r="AT102" i="1"/>
  <c r="AT98" i="1"/>
  <c r="AT94" i="1"/>
  <c r="AT90" i="1"/>
  <c r="AT86" i="1"/>
  <c r="AT74" i="1"/>
  <c r="AT70" i="1"/>
  <c r="AT66" i="1"/>
  <c r="AT62" i="1"/>
  <c r="AT58" i="1"/>
  <c r="AT54" i="1"/>
  <c r="AT78" i="1"/>
  <c r="AT75" i="1"/>
  <c r="AT71" i="1"/>
  <c r="AT67" i="1"/>
  <c r="AT63" i="1"/>
  <c r="AT59" i="1"/>
  <c r="AT55" i="1"/>
  <c r="AT76" i="1"/>
  <c r="AT72" i="1"/>
  <c r="AT68" i="1"/>
  <c r="AT64" i="1"/>
  <c r="AT60" i="1"/>
  <c r="AT56" i="1"/>
  <c r="AT52" i="1"/>
  <c r="AT82" i="1"/>
  <c r="AT73" i="1"/>
  <c r="AT69" i="1"/>
  <c r="AT65" i="1"/>
  <c r="AT61" i="1"/>
  <c r="AT57" i="1"/>
  <c r="AT50" i="1"/>
  <c r="AT46" i="1"/>
  <c r="AT42" i="1"/>
  <c r="AT38" i="1"/>
  <c r="AT34" i="1"/>
  <c r="AT30" i="1"/>
  <c r="AT51" i="1"/>
  <c r="AT47" i="1"/>
  <c r="AT43" i="1"/>
  <c r="AT39" i="1"/>
  <c r="AT35" i="1"/>
  <c r="AT31" i="1"/>
  <c r="AT27" i="1"/>
  <c r="AT23" i="1"/>
  <c r="AT19" i="1"/>
  <c r="AT15" i="1"/>
  <c r="AT11" i="1"/>
  <c r="AT53" i="1"/>
  <c r="AT48" i="1"/>
  <c r="AT44" i="1"/>
  <c r="AT40" i="1"/>
  <c r="AT36" i="1"/>
  <c r="AT32" i="1"/>
  <c r="AT28" i="1"/>
  <c r="AT24" i="1"/>
  <c r="AT20" i="1"/>
  <c r="AT16" i="1"/>
  <c r="AT49" i="1"/>
  <c r="AT45" i="1"/>
  <c r="AT41" i="1"/>
  <c r="AT37" i="1"/>
  <c r="AT33" i="1"/>
  <c r="AT29" i="1"/>
  <c r="AT25" i="1"/>
  <c r="AT9" i="1"/>
  <c r="AT18" i="1"/>
  <c r="AT13" i="1"/>
  <c r="AT8" i="1"/>
  <c r="AT22" i="1"/>
  <c r="AT14" i="1"/>
  <c r="AT10" i="1"/>
  <c r="AT6" i="1"/>
  <c r="AT26" i="1"/>
  <c r="AT21" i="1"/>
  <c r="AT17" i="1"/>
  <c r="AT12" i="1"/>
  <c r="AT7" i="1"/>
  <c r="CK171" i="1"/>
  <c r="CK170" i="1"/>
  <c r="W96" i="1"/>
  <c r="W43" i="1"/>
  <c r="W31" i="1"/>
  <c r="W12" i="1"/>
  <c r="W21" i="1"/>
  <c r="W30" i="1"/>
  <c r="W26" i="1"/>
  <c r="W10" i="1"/>
  <c r="W11" i="1"/>
  <c r="BK174" i="1"/>
  <c r="BK166" i="1" s="1"/>
  <c r="BK173" i="1"/>
  <c r="BK165" i="1" s="1"/>
  <c r="BK175" i="1"/>
  <c r="BK167" i="1" s="1"/>
  <c r="BK178" i="1"/>
  <c r="BK170" i="1" s="1"/>
  <c r="BK177" i="1"/>
  <c r="BK169" i="1" s="1"/>
  <c r="BK176" i="1"/>
  <c r="BK168" i="1" s="1"/>
  <c r="BK151" i="1"/>
  <c r="BK152" i="1"/>
  <c r="BK148" i="1"/>
  <c r="BK144" i="1"/>
  <c r="BK150" i="1"/>
  <c r="BK145" i="1"/>
  <c r="BK139" i="1"/>
  <c r="BK135" i="1"/>
  <c r="BK131" i="1"/>
  <c r="BK127" i="1"/>
  <c r="BK140" i="1"/>
  <c r="BK136" i="1"/>
  <c r="BK146" i="1"/>
  <c r="BK126" i="1"/>
  <c r="BK117" i="1"/>
  <c r="BK153" i="1"/>
  <c r="BK142" i="1"/>
  <c r="BK141" i="1"/>
  <c r="BK132" i="1"/>
  <c r="BK118" i="1"/>
  <c r="BK149" i="1"/>
  <c r="BK147" i="1"/>
  <c r="BK137" i="1"/>
  <c r="BK115" i="1"/>
  <c r="BK111" i="1"/>
  <c r="BK130" i="1"/>
  <c r="BK124" i="1"/>
  <c r="BK119" i="1"/>
  <c r="BK113" i="1"/>
  <c r="BK108" i="1"/>
  <c r="BK104" i="1"/>
  <c r="BK109" i="1"/>
  <c r="BK105" i="1"/>
  <c r="BK110" i="1"/>
  <c r="BK116" i="1"/>
  <c r="BK107" i="1"/>
  <c r="BK103" i="1"/>
  <c r="BK100" i="1"/>
  <c r="BK96" i="1"/>
  <c r="BK92" i="1"/>
  <c r="BK88" i="1"/>
  <c r="BK84" i="1"/>
  <c r="BK80" i="1"/>
  <c r="BK101" i="1"/>
  <c r="BK97" i="1"/>
  <c r="BK93" i="1"/>
  <c r="BK89" i="1"/>
  <c r="BK85" i="1"/>
  <c r="BK81" i="1"/>
  <c r="BK77" i="1"/>
  <c r="BK102" i="1"/>
  <c r="BK98" i="1"/>
  <c r="BK94" i="1"/>
  <c r="BK90" i="1"/>
  <c r="BK86" i="1"/>
  <c r="BK82" i="1"/>
  <c r="BK99" i="1"/>
  <c r="BK95" i="1"/>
  <c r="BK91" i="1"/>
  <c r="BK87" i="1"/>
  <c r="BK83" i="1"/>
  <c r="BK75" i="1"/>
  <c r="BK67" i="1"/>
  <c r="BK63" i="1"/>
  <c r="BK59" i="1"/>
  <c r="BK55" i="1"/>
  <c r="BK76" i="1"/>
  <c r="BK68" i="1"/>
  <c r="BK64" i="1"/>
  <c r="BK60" i="1"/>
  <c r="BK56" i="1"/>
  <c r="BK52" i="1"/>
  <c r="BK73" i="1"/>
  <c r="BK69" i="1"/>
  <c r="BK65" i="1"/>
  <c r="BK57" i="1"/>
  <c r="BK53" i="1"/>
  <c r="BK79" i="1"/>
  <c r="BK70" i="1"/>
  <c r="BK66" i="1"/>
  <c r="BK62" i="1"/>
  <c r="BK58" i="1"/>
  <c r="BK54" i="1"/>
  <c r="BK47" i="1"/>
  <c r="BK43" i="1"/>
  <c r="BK39" i="1"/>
  <c r="BK35" i="1"/>
  <c r="BK31" i="1"/>
  <c r="BK48" i="1"/>
  <c r="BK44" i="1"/>
  <c r="BK40" i="1"/>
  <c r="BK36" i="1"/>
  <c r="BK32" i="1"/>
  <c r="BK28" i="1"/>
  <c r="BK24" i="1"/>
  <c r="BK20" i="1"/>
  <c r="BK16" i="1"/>
  <c r="BK12" i="1"/>
  <c r="BK49" i="1"/>
  <c r="BK45" i="1"/>
  <c r="BK41" i="1"/>
  <c r="BK37" i="1"/>
  <c r="BK33" i="1"/>
  <c r="BK29" i="1"/>
  <c r="BK25" i="1"/>
  <c r="BK21" i="1"/>
  <c r="BK17" i="1"/>
  <c r="BK13" i="1"/>
  <c r="BK50" i="1"/>
  <c r="BK46" i="1"/>
  <c r="BK42" i="1"/>
  <c r="BK38" i="1"/>
  <c r="BK34" i="1"/>
  <c r="BK30" i="1"/>
  <c r="BK26" i="1"/>
  <c r="BK6" i="1"/>
  <c r="BK10" i="1"/>
  <c r="BK19" i="1"/>
  <c r="BK15" i="1"/>
  <c r="BK7" i="1"/>
  <c r="BK27" i="1"/>
  <c r="BK23" i="1"/>
  <c r="BK18" i="1"/>
  <c r="BK14" i="1"/>
  <c r="BK11" i="1"/>
  <c r="BK8" i="1"/>
  <c r="BK22" i="1"/>
  <c r="BK9" i="1"/>
  <c r="AQ151" i="1"/>
  <c r="AQ173" i="1"/>
  <c r="AQ165" i="1" s="1"/>
  <c r="AQ175" i="1"/>
  <c r="AQ167" i="1" s="1"/>
  <c r="AQ148" i="1"/>
  <c r="AQ144" i="1"/>
  <c r="AQ147" i="1"/>
  <c r="AQ145" i="1"/>
  <c r="AQ143" i="1"/>
  <c r="AQ139" i="1"/>
  <c r="AQ135" i="1"/>
  <c r="AQ131" i="1"/>
  <c r="AQ127" i="1"/>
  <c r="AQ146" i="1"/>
  <c r="AQ140" i="1"/>
  <c r="AQ136" i="1"/>
  <c r="AQ152" i="1"/>
  <c r="AQ150" i="1"/>
  <c r="AQ133" i="1"/>
  <c r="AQ130" i="1"/>
  <c r="AQ125" i="1"/>
  <c r="AQ121" i="1"/>
  <c r="AQ117" i="1"/>
  <c r="AQ142" i="1"/>
  <c r="AQ141" i="1"/>
  <c r="AQ129" i="1"/>
  <c r="AQ126" i="1"/>
  <c r="AQ122" i="1"/>
  <c r="AQ118" i="1"/>
  <c r="AQ153" i="1"/>
  <c r="AQ149" i="1"/>
  <c r="AQ138" i="1"/>
  <c r="AQ137" i="1"/>
  <c r="AQ132" i="1"/>
  <c r="AQ128" i="1"/>
  <c r="AQ134" i="1"/>
  <c r="AQ115" i="1"/>
  <c r="AQ111" i="1"/>
  <c r="AQ124" i="1"/>
  <c r="AQ123" i="1"/>
  <c r="AQ119" i="1"/>
  <c r="AQ120" i="1"/>
  <c r="AQ112" i="1"/>
  <c r="AQ108" i="1"/>
  <c r="AQ104" i="1"/>
  <c r="AQ109" i="1"/>
  <c r="AQ116" i="1"/>
  <c r="AQ114" i="1"/>
  <c r="AQ110" i="1"/>
  <c r="AQ113" i="1"/>
  <c r="AQ107" i="1"/>
  <c r="AQ103" i="1"/>
  <c r="AQ106" i="1"/>
  <c r="AQ100" i="1"/>
  <c r="AQ96" i="1"/>
  <c r="AQ92" i="1"/>
  <c r="AQ88" i="1"/>
  <c r="AQ84" i="1"/>
  <c r="AQ80" i="1"/>
  <c r="AQ105" i="1"/>
  <c r="AQ101" i="1"/>
  <c r="AQ97" i="1"/>
  <c r="AQ93" i="1"/>
  <c r="AQ89" i="1"/>
  <c r="AQ85" i="1"/>
  <c r="AQ81" i="1"/>
  <c r="AQ77" i="1"/>
  <c r="AQ102" i="1"/>
  <c r="AQ98" i="1"/>
  <c r="AQ94" i="1"/>
  <c r="AQ90" i="1"/>
  <c r="AQ86" i="1"/>
  <c r="AQ82" i="1"/>
  <c r="AQ78" i="1"/>
  <c r="AQ99" i="1"/>
  <c r="AQ95" i="1"/>
  <c r="AQ91" i="1"/>
  <c r="AQ79" i="1"/>
  <c r="AQ75" i="1"/>
  <c r="AQ71" i="1"/>
  <c r="AQ67" i="1"/>
  <c r="AQ63" i="1"/>
  <c r="AQ59" i="1"/>
  <c r="AQ55" i="1"/>
  <c r="AQ87" i="1"/>
  <c r="AQ83" i="1"/>
  <c r="AQ76" i="1"/>
  <c r="AQ72" i="1"/>
  <c r="AQ68" i="1"/>
  <c r="AQ64" i="1"/>
  <c r="AQ60" i="1"/>
  <c r="AQ56" i="1"/>
  <c r="AQ52" i="1"/>
  <c r="AQ73" i="1"/>
  <c r="AQ69" i="1"/>
  <c r="AQ65" i="1"/>
  <c r="AQ61" i="1"/>
  <c r="AQ57" i="1"/>
  <c r="AQ53" i="1"/>
  <c r="AQ74" i="1"/>
  <c r="AQ70" i="1"/>
  <c r="AQ66" i="1"/>
  <c r="AQ62" i="1"/>
  <c r="AQ58" i="1"/>
  <c r="AQ54" i="1"/>
  <c r="AQ51" i="1"/>
  <c r="AQ47" i="1"/>
  <c r="AQ43" i="1"/>
  <c r="AQ39" i="1"/>
  <c r="AQ35" i="1"/>
  <c r="AQ31" i="1"/>
  <c r="AQ48" i="1"/>
  <c r="AQ44" i="1"/>
  <c r="AQ40" i="1"/>
  <c r="AQ36" i="1"/>
  <c r="AQ32" i="1"/>
  <c r="AQ28" i="1"/>
  <c r="AQ24" i="1"/>
  <c r="AQ20" i="1"/>
  <c r="AQ16" i="1"/>
  <c r="AQ12" i="1"/>
  <c r="AQ49" i="1"/>
  <c r="AQ45" i="1"/>
  <c r="AQ41" i="1"/>
  <c r="AQ37" i="1"/>
  <c r="AQ33" i="1"/>
  <c r="AQ29" i="1"/>
  <c r="AQ25" i="1"/>
  <c r="AQ21" i="1"/>
  <c r="AQ17" i="1"/>
  <c r="AQ50" i="1"/>
  <c r="AQ46" i="1"/>
  <c r="AQ42" i="1"/>
  <c r="AQ38" i="1"/>
  <c r="AQ34" i="1"/>
  <c r="AQ30" i="1"/>
  <c r="AQ26" i="1"/>
  <c r="AQ10" i="1"/>
  <c r="AQ6" i="1"/>
  <c r="AQ15" i="1"/>
  <c r="AQ7" i="1"/>
  <c r="AQ13" i="1"/>
  <c r="AQ19" i="1"/>
  <c r="AQ23" i="1"/>
  <c r="AQ22" i="1"/>
  <c r="AQ18" i="1"/>
  <c r="AQ14" i="1"/>
  <c r="AQ8" i="1"/>
  <c r="AQ27" i="1"/>
  <c r="AQ11" i="1"/>
  <c r="AQ9" i="1"/>
  <c r="AA178" i="1"/>
  <c r="AA170" i="1" s="1"/>
  <c r="AA177" i="1"/>
  <c r="AA169" i="1" s="1"/>
  <c r="AA176" i="1"/>
  <c r="AA168" i="1" s="1"/>
  <c r="AA174" i="1"/>
  <c r="AA166" i="1" s="1"/>
  <c r="AA173" i="1"/>
  <c r="AA165" i="1" s="1"/>
  <c r="AA175" i="1"/>
  <c r="AA167" i="1" s="1"/>
  <c r="AA151" i="1"/>
  <c r="AA150" i="1"/>
  <c r="AA148" i="1"/>
  <c r="AA144" i="1"/>
  <c r="AA143" i="1"/>
  <c r="AA139" i="1"/>
  <c r="AA135" i="1"/>
  <c r="AA131" i="1"/>
  <c r="AA127" i="1"/>
  <c r="AA153" i="1"/>
  <c r="AA152" i="1"/>
  <c r="AA149" i="1"/>
  <c r="AA147" i="1"/>
  <c r="AA146" i="1"/>
  <c r="AA140" i="1"/>
  <c r="AA136" i="1"/>
  <c r="AA141" i="1"/>
  <c r="AA134" i="1"/>
  <c r="AA133" i="1"/>
  <c r="AA125" i="1"/>
  <c r="AA121" i="1"/>
  <c r="AA117" i="1"/>
  <c r="AA145" i="1"/>
  <c r="AA137" i="1"/>
  <c r="AA132" i="1"/>
  <c r="AA130" i="1"/>
  <c r="AA129" i="1"/>
  <c r="AA128" i="1"/>
  <c r="AA122" i="1"/>
  <c r="AA118" i="1"/>
  <c r="AA142" i="1"/>
  <c r="AA126" i="1"/>
  <c r="AA120" i="1"/>
  <c r="AA115" i="1"/>
  <c r="AA111" i="1"/>
  <c r="AA138" i="1"/>
  <c r="AA124" i="1"/>
  <c r="AA108" i="1"/>
  <c r="AA104" i="1"/>
  <c r="AA123" i="1"/>
  <c r="AA119" i="1"/>
  <c r="AA116" i="1"/>
  <c r="AA109" i="1"/>
  <c r="AA110" i="1"/>
  <c r="AA114" i="1"/>
  <c r="AA113" i="1"/>
  <c r="AA112" i="1"/>
  <c r="AA107" i="1"/>
  <c r="AA103" i="1"/>
  <c r="AA106" i="1"/>
  <c r="AA105" i="1"/>
  <c r="AA100" i="1"/>
  <c r="AA96" i="1"/>
  <c r="AA92" i="1"/>
  <c r="AA88" i="1"/>
  <c r="AA84" i="1"/>
  <c r="AA80" i="1"/>
  <c r="AA101" i="1"/>
  <c r="AA97" i="1"/>
  <c r="AA93" i="1"/>
  <c r="AA89" i="1"/>
  <c r="AA85" i="1"/>
  <c r="AA81" i="1"/>
  <c r="AA77" i="1"/>
  <c r="AA102" i="1"/>
  <c r="AA98" i="1"/>
  <c r="AA94" i="1"/>
  <c r="AA90" i="1"/>
  <c r="AA86" i="1"/>
  <c r="AA82" i="1"/>
  <c r="AA78" i="1"/>
  <c r="AA99" i="1"/>
  <c r="AA95" i="1"/>
  <c r="AA91" i="1"/>
  <c r="AA79" i="1"/>
  <c r="AA75" i="1"/>
  <c r="AA71" i="1"/>
  <c r="AA67" i="1"/>
  <c r="AA63" i="1"/>
  <c r="AA59" i="1"/>
  <c r="AA55" i="1"/>
  <c r="AA87" i="1"/>
  <c r="AA83" i="1"/>
  <c r="AA76" i="1"/>
  <c r="AA72" i="1"/>
  <c r="AA68" i="1"/>
  <c r="AA64" i="1"/>
  <c r="AA60" i="1"/>
  <c r="AA56" i="1"/>
  <c r="AA52" i="1"/>
  <c r="AA73" i="1"/>
  <c r="AA69" i="1"/>
  <c r="AA65" i="1"/>
  <c r="AA61" i="1"/>
  <c r="AA57" i="1"/>
  <c r="AA53" i="1"/>
  <c r="AA74" i="1"/>
  <c r="AA70" i="1"/>
  <c r="AA66" i="1"/>
  <c r="AA62" i="1"/>
  <c r="AA58" i="1"/>
  <c r="AA54" i="1"/>
  <c r="AA51" i="1"/>
  <c r="AA47" i="1"/>
  <c r="AA43" i="1"/>
  <c r="AA39" i="1"/>
  <c r="AA35" i="1"/>
  <c r="AA31" i="1"/>
  <c r="AA48" i="1"/>
  <c r="AA44" i="1"/>
  <c r="AA40" i="1"/>
  <c r="AA36" i="1"/>
  <c r="AA32" i="1"/>
  <c r="AA28" i="1"/>
  <c r="AA24" i="1"/>
  <c r="AA20" i="1"/>
  <c r="AA16" i="1"/>
  <c r="AA12" i="1"/>
  <c r="AA49" i="1"/>
  <c r="AA45" i="1"/>
  <c r="AA41" i="1"/>
  <c r="AA37" i="1"/>
  <c r="AA33" i="1"/>
  <c r="AA29" i="1"/>
  <c r="AA25" i="1"/>
  <c r="AA21" i="1"/>
  <c r="AA17" i="1"/>
  <c r="AA50" i="1"/>
  <c r="AA46" i="1"/>
  <c r="AA42" i="1"/>
  <c r="AA38" i="1"/>
  <c r="AA34" i="1"/>
  <c r="AA30" i="1"/>
  <c r="AA26" i="1"/>
  <c r="AA11" i="1"/>
  <c r="AA10" i="1"/>
  <c r="AA6" i="1"/>
  <c r="AA7" i="1"/>
  <c r="AA22" i="1"/>
  <c r="AA18" i="1"/>
  <c r="AA14" i="1"/>
  <c r="AA19" i="1"/>
  <c r="AA15" i="1"/>
  <c r="AA13" i="1"/>
  <c r="AA8" i="1"/>
  <c r="AA27" i="1"/>
  <c r="AA23" i="1"/>
  <c r="AA9" i="1"/>
  <c r="BM178" i="1"/>
  <c r="BM170" i="1" s="1"/>
  <c r="BM144" i="1" s="1"/>
  <c r="BM177" i="1"/>
  <c r="BM169" i="1" s="1"/>
  <c r="BM74" i="1" s="1"/>
  <c r="BM176" i="1"/>
  <c r="BM168" i="1" s="1"/>
  <c r="BM174" i="1"/>
  <c r="BM166" i="1" s="1"/>
  <c r="BM78" i="1" s="1"/>
  <c r="BM173" i="1"/>
  <c r="BM165" i="1" s="1"/>
  <c r="BM7" i="1" s="1"/>
  <c r="BM175" i="1"/>
  <c r="BM167" i="1" s="1"/>
  <c r="BM58" i="1" s="1"/>
  <c r="BM153" i="1"/>
  <c r="BM151" i="1"/>
  <c r="BM150" i="1"/>
  <c r="BM146" i="1"/>
  <c r="BM148" i="1"/>
  <c r="BM141" i="1"/>
  <c r="BM137" i="1"/>
  <c r="BM133" i="1"/>
  <c r="BM129" i="1"/>
  <c r="BM147" i="1"/>
  <c r="BM142" i="1"/>
  <c r="BM138" i="1"/>
  <c r="BM152" i="1"/>
  <c r="BM149" i="1"/>
  <c r="BM134" i="1"/>
  <c r="BM131" i="1"/>
  <c r="BM128" i="1"/>
  <c r="BM123" i="1"/>
  <c r="BM119" i="1"/>
  <c r="BM145" i="1"/>
  <c r="BM130" i="1"/>
  <c r="BM127" i="1"/>
  <c r="BM124" i="1"/>
  <c r="BM120" i="1"/>
  <c r="BM116" i="1"/>
  <c r="BM143" i="1"/>
  <c r="BM140" i="1"/>
  <c r="BM126" i="1"/>
  <c r="BM139" i="1"/>
  <c r="BM132" i="1"/>
  <c r="BM121" i="1"/>
  <c r="BM113" i="1"/>
  <c r="BM136" i="1"/>
  <c r="BM135" i="1"/>
  <c r="BM125" i="1"/>
  <c r="BM122" i="1"/>
  <c r="BM118" i="1"/>
  <c r="BM117" i="1"/>
  <c r="BM111" i="1"/>
  <c r="BM110" i="1"/>
  <c r="BM106" i="1"/>
  <c r="BM107" i="1"/>
  <c r="BM115" i="1"/>
  <c r="BM112" i="1"/>
  <c r="BM108" i="1"/>
  <c r="BM114" i="1"/>
  <c r="BM109" i="1"/>
  <c r="BM105" i="1"/>
  <c r="BM104" i="1"/>
  <c r="BM102" i="1"/>
  <c r="BM98" i="1"/>
  <c r="BM94" i="1"/>
  <c r="BM90" i="1"/>
  <c r="BM86" i="1"/>
  <c r="BM82" i="1"/>
  <c r="BM103" i="1"/>
  <c r="BM99" i="1"/>
  <c r="BM95" i="1"/>
  <c r="BM91" i="1"/>
  <c r="BM87" i="1"/>
  <c r="BM83" i="1"/>
  <c r="BM79" i="1"/>
  <c r="BM100" i="1"/>
  <c r="BM96" i="1"/>
  <c r="BM92" i="1"/>
  <c r="BM88" i="1"/>
  <c r="BM84" i="1"/>
  <c r="BM80" i="1"/>
  <c r="BM76" i="1"/>
  <c r="BM101" i="1"/>
  <c r="BM97" i="1"/>
  <c r="BM93" i="1"/>
  <c r="BM89" i="1"/>
  <c r="BM73" i="1"/>
  <c r="BM69" i="1"/>
  <c r="BM65" i="1"/>
  <c r="BM61" i="1"/>
  <c r="BM57" i="1"/>
  <c r="BM53" i="1"/>
  <c r="BM81" i="1"/>
  <c r="BM70" i="1"/>
  <c r="BM66" i="1"/>
  <c r="BM62" i="1"/>
  <c r="BM54" i="1"/>
  <c r="BM85" i="1"/>
  <c r="BM77" i="1"/>
  <c r="BM75" i="1"/>
  <c r="BM71" i="1"/>
  <c r="BM67" i="1"/>
  <c r="BM63" i="1"/>
  <c r="BM59" i="1"/>
  <c r="BM55" i="1"/>
  <c r="BM72" i="1"/>
  <c r="BM68" i="1"/>
  <c r="BM64" i="1"/>
  <c r="BM60" i="1"/>
  <c r="BM56" i="1"/>
  <c r="BM49" i="1"/>
  <c r="BM45" i="1"/>
  <c r="BM41" i="1"/>
  <c r="BM37" i="1"/>
  <c r="BM33" i="1"/>
  <c r="BM29" i="1"/>
  <c r="BM50" i="1"/>
  <c r="BM46" i="1"/>
  <c r="BM42" i="1"/>
  <c r="BM38" i="1"/>
  <c r="BM34" i="1"/>
  <c r="BM30" i="1"/>
  <c r="BM26" i="1"/>
  <c r="BM22" i="1"/>
  <c r="BM18" i="1"/>
  <c r="BM14" i="1"/>
  <c r="BM10" i="1"/>
  <c r="BM52" i="1"/>
  <c r="BM51" i="1"/>
  <c r="BM47" i="1"/>
  <c r="BM43" i="1"/>
  <c r="BM39" i="1"/>
  <c r="BM35" i="1"/>
  <c r="BM31" i="1"/>
  <c r="BM27" i="1"/>
  <c r="BM23" i="1"/>
  <c r="BM19" i="1"/>
  <c r="BM15" i="1"/>
  <c r="BM48" i="1"/>
  <c r="BM44" i="1"/>
  <c r="BM40" i="1"/>
  <c r="BM36" i="1"/>
  <c r="BM32" i="1"/>
  <c r="BM28" i="1"/>
  <c r="BM24" i="1"/>
  <c r="BM25" i="1"/>
  <c r="BM11" i="1"/>
  <c r="BM8" i="1"/>
  <c r="BM17" i="1"/>
  <c r="BM12" i="1"/>
  <c r="BM21" i="1"/>
  <c r="BM13" i="1"/>
  <c r="BM9" i="1"/>
  <c r="BM20" i="1"/>
  <c r="BM16" i="1"/>
  <c r="BM6" i="1"/>
  <c r="AO150" i="1"/>
  <c r="AO146" i="1"/>
  <c r="AO151" i="1"/>
  <c r="AO144" i="1"/>
  <c r="AO141" i="1"/>
  <c r="AO137" i="1"/>
  <c r="AO133" i="1"/>
  <c r="AO129" i="1"/>
  <c r="AO149" i="1"/>
  <c r="AO147" i="1"/>
  <c r="AO142" i="1"/>
  <c r="AO138" i="1"/>
  <c r="AO145" i="1"/>
  <c r="AO148" i="1"/>
  <c r="AO134" i="1"/>
  <c r="AO132" i="1"/>
  <c r="AO128" i="1"/>
  <c r="AO127" i="1"/>
  <c r="AO123" i="1"/>
  <c r="AO119" i="1"/>
  <c r="AO152" i="1"/>
  <c r="AO143" i="1"/>
  <c r="AO140" i="1"/>
  <c r="AO130" i="1"/>
  <c r="AO124" i="1"/>
  <c r="AO120" i="1"/>
  <c r="AO139" i="1"/>
  <c r="AO135" i="1"/>
  <c r="AO126" i="1"/>
  <c r="AO113" i="1"/>
  <c r="AO136" i="1"/>
  <c r="AO125" i="1"/>
  <c r="AO131" i="1"/>
  <c r="AO121" i="1"/>
  <c r="AO118" i="1"/>
  <c r="AO117" i="1"/>
  <c r="AO116" i="1"/>
  <c r="AO110" i="1"/>
  <c r="AO106" i="1"/>
  <c r="AO115" i="1"/>
  <c r="AO107" i="1"/>
  <c r="AO112" i="1"/>
  <c r="AO108" i="1"/>
  <c r="AO122" i="1"/>
  <c r="AO114" i="1"/>
  <c r="AO111" i="1"/>
  <c r="AO109" i="1"/>
  <c r="AO105" i="1"/>
  <c r="AO104" i="1"/>
  <c r="AO103" i="1"/>
  <c r="AO102" i="1"/>
  <c r="AO98" i="1"/>
  <c r="AO94" i="1"/>
  <c r="AO90" i="1"/>
  <c r="AO86" i="1"/>
  <c r="AO82" i="1"/>
  <c r="AO78" i="1"/>
  <c r="AO99" i="1"/>
  <c r="AO95" i="1"/>
  <c r="AO91" i="1"/>
  <c r="AO87" i="1"/>
  <c r="AO83" i="1"/>
  <c r="AO79" i="1"/>
  <c r="AO100" i="1"/>
  <c r="AO96" i="1"/>
  <c r="AO92" i="1"/>
  <c r="AO88" i="1"/>
  <c r="AO84" i="1"/>
  <c r="AO80" i="1"/>
  <c r="AO101" i="1"/>
  <c r="AO97" i="1"/>
  <c r="AO93" i="1"/>
  <c r="AO73" i="1"/>
  <c r="AO69" i="1"/>
  <c r="AO65" i="1"/>
  <c r="AO61" i="1"/>
  <c r="AO57" i="1"/>
  <c r="AO81" i="1"/>
  <c r="AO74" i="1"/>
  <c r="AO70" i="1"/>
  <c r="AO66" i="1"/>
  <c r="AO62" i="1"/>
  <c r="AO58" i="1"/>
  <c r="AO54" i="1"/>
  <c r="AO89" i="1"/>
  <c r="AO85" i="1"/>
  <c r="AO77" i="1"/>
  <c r="AO75" i="1"/>
  <c r="AO71" i="1"/>
  <c r="AO67" i="1"/>
  <c r="AO63" i="1"/>
  <c r="AO59" i="1"/>
  <c r="AO55" i="1"/>
  <c r="AO76" i="1"/>
  <c r="AO72" i="1"/>
  <c r="AO68" i="1"/>
  <c r="AO64" i="1"/>
  <c r="AO60" i="1"/>
  <c r="AO56" i="1"/>
  <c r="AO49" i="1"/>
  <c r="AO45" i="1"/>
  <c r="AO41" i="1"/>
  <c r="AO37" i="1"/>
  <c r="AO33" i="1"/>
  <c r="AO29" i="1"/>
  <c r="AO53" i="1"/>
  <c r="AO52" i="1"/>
  <c r="AO50" i="1"/>
  <c r="AO46" i="1"/>
  <c r="AO42" i="1"/>
  <c r="AO38" i="1"/>
  <c r="AO34" i="1"/>
  <c r="AO30" i="1"/>
  <c r="AO26" i="1"/>
  <c r="AO22" i="1"/>
  <c r="AO18" i="1"/>
  <c r="AO14" i="1"/>
  <c r="AO51" i="1"/>
  <c r="AO47" i="1"/>
  <c r="AO43" i="1"/>
  <c r="AO39" i="1"/>
  <c r="AO35" i="1"/>
  <c r="AO31" i="1"/>
  <c r="AO27" i="1"/>
  <c r="AO23" i="1"/>
  <c r="AO19" i="1"/>
  <c r="AO15" i="1"/>
  <c r="AO48" i="1"/>
  <c r="AO44" i="1"/>
  <c r="AO40" i="1"/>
  <c r="AO36" i="1"/>
  <c r="AO32" i="1"/>
  <c r="AO28" i="1"/>
  <c r="AO11" i="1"/>
  <c r="AO8" i="1"/>
  <c r="AO17" i="1"/>
  <c r="AO13" i="1"/>
  <c r="AO9" i="1"/>
  <c r="AO21" i="1"/>
  <c r="AO20" i="1"/>
  <c r="AO16" i="1"/>
  <c r="AO7" i="1"/>
  <c r="AO24" i="1"/>
  <c r="AO12" i="1"/>
  <c r="AO10" i="1"/>
  <c r="AO6" i="1"/>
  <c r="AO25" i="1"/>
  <c r="BL128" i="1"/>
  <c r="BL138" i="1"/>
  <c r="BL143" i="1"/>
  <c r="BL106" i="1"/>
  <c r="BL72" i="1"/>
  <c r="BH122" i="1"/>
  <c r="BH105" i="1"/>
  <c r="BH90" i="1"/>
  <c r="AF178" i="1"/>
  <c r="AF170" i="1" s="1"/>
  <c r="AF177" i="1"/>
  <c r="AF169" i="1" s="1"/>
  <c r="AF175" i="1"/>
  <c r="AF167" i="1" s="1"/>
  <c r="AF173" i="1"/>
  <c r="AF165" i="1" s="1"/>
  <c r="AF152" i="1"/>
  <c r="AF174" i="1"/>
  <c r="AF166" i="1" s="1"/>
  <c r="AF150" i="1"/>
  <c r="AF149" i="1"/>
  <c r="AF145" i="1"/>
  <c r="AF144" i="1"/>
  <c r="AF140" i="1"/>
  <c r="AF136" i="1"/>
  <c r="AF132" i="1"/>
  <c r="AF128" i="1"/>
  <c r="AF147" i="1"/>
  <c r="AF146" i="1"/>
  <c r="AF141" i="1"/>
  <c r="AF137" i="1"/>
  <c r="AF153" i="1"/>
  <c r="AF143" i="1"/>
  <c r="AF138" i="1"/>
  <c r="AF134" i="1"/>
  <c r="AF133" i="1"/>
  <c r="AF127" i="1"/>
  <c r="AF122" i="1"/>
  <c r="AF118" i="1"/>
  <c r="AF151" i="1"/>
  <c r="AF148" i="1"/>
  <c r="AF139" i="1"/>
  <c r="AF130" i="1"/>
  <c r="AF129" i="1"/>
  <c r="AF123" i="1"/>
  <c r="AF119" i="1"/>
  <c r="AF135" i="1"/>
  <c r="AF126" i="1"/>
  <c r="AF131" i="1"/>
  <c r="AF124" i="1"/>
  <c r="AF116" i="1"/>
  <c r="AF112" i="1"/>
  <c r="AF142" i="1"/>
  <c r="AF121" i="1"/>
  <c r="AF176" i="1"/>
  <c r="AF168" i="1" s="1"/>
  <c r="AF120" i="1"/>
  <c r="AF109" i="1"/>
  <c r="AF105" i="1"/>
  <c r="AF117" i="1"/>
  <c r="AF115" i="1"/>
  <c r="AF110" i="1"/>
  <c r="AF106" i="1"/>
  <c r="AF125" i="1"/>
  <c r="AF114" i="1"/>
  <c r="AF113" i="1"/>
  <c r="AF111" i="1"/>
  <c r="AF108" i="1"/>
  <c r="AF104" i="1"/>
  <c r="AF101" i="1"/>
  <c r="AF97" i="1"/>
  <c r="AF93" i="1"/>
  <c r="AF89" i="1"/>
  <c r="AF85" i="1"/>
  <c r="AF81" i="1"/>
  <c r="AF77" i="1"/>
  <c r="AF102" i="1"/>
  <c r="AF98" i="1"/>
  <c r="AF94" i="1"/>
  <c r="AF90" i="1"/>
  <c r="AF86" i="1"/>
  <c r="AF82" i="1"/>
  <c r="AF78" i="1"/>
  <c r="AF107" i="1"/>
  <c r="AF99" i="1"/>
  <c r="AF95" i="1"/>
  <c r="AF91" i="1"/>
  <c r="AF87" i="1"/>
  <c r="AF83" i="1"/>
  <c r="AF79" i="1"/>
  <c r="AF103" i="1"/>
  <c r="AF100" i="1"/>
  <c r="AF96" i="1"/>
  <c r="AF92" i="1"/>
  <c r="AF80" i="1"/>
  <c r="AF76" i="1"/>
  <c r="AF72" i="1"/>
  <c r="AF68" i="1"/>
  <c r="AF64" i="1"/>
  <c r="AF60" i="1"/>
  <c r="AF56" i="1"/>
  <c r="AF88" i="1"/>
  <c r="AF84" i="1"/>
  <c r="AF73" i="1"/>
  <c r="AF69" i="1"/>
  <c r="AF65" i="1"/>
  <c r="AF61" i="1"/>
  <c r="AF57" i="1"/>
  <c r="AF53" i="1"/>
  <c r="AF74" i="1"/>
  <c r="AF70" i="1"/>
  <c r="AF66" i="1"/>
  <c r="AF62" i="1"/>
  <c r="AF58" i="1"/>
  <c r="AF54" i="1"/>
  <c r="AF75" i="1"/>
  <c r="AF71" i="1"/>
  <c r="AF67" i="1"/>
  <c r="AF63" i="1"/>
  <c r="AF59" i="1"/>
  <c r="AF55" i="1"/>
  <c r="AF52" i="1"/>
  <c r="AF48" i="1"/>
  <c r="AF44" i="1"/>
  <c r="AF40" i="1"/>
  <c r="AF36" i="1"/>
  <c r="AF32" i="1"/>
  <c r="AF49" i="1"/>
  <c r="AF45" i="1"/>
  <c r="AF41" i="1"/>
  <c r="AF37" i="1"/>
  <c r="AF33" i="1"/>
  <c r="AF29" i="1"/>
  <c r="AF25" i="1"/>
  <c r="AF21" i="1"/>
  <c r="AF17" i="1"/>
  <c r="AF13" i="1"/>
  <c r="AF50" i="1"/>
  <c r="AF46" i="1"/>
  <c r="AF42" i="1"/>
  <c r="AF38" i="1"/>
  <c r="AF34" i="1"/>
  <c r="AF30" i="1"/>
  <c r="AF26" i="1"/>
  <c r="AF22" i="1"/>
  <c r="AF18" i="1"/>
  <c r="AF14" i="1"/>
  <c r="AF51" i="1"/>
  <c r="AF47" i="1"/>
  <c r="AF43" i="1"/>
  <c r="AF39" i="1"/>
  <c r="AF35" i="1"/>
  <c r="AF31" i="1"/>
  <c r="AF27" i="1"/>
  <c r="AF23" i="1"/>
  <c r="AF20" i="1"/>
  <c r="AF16" i="1"/>
  <c r="AF11" i="1"/>
  <c r="AF7" i="1"/>
  <c r="AF8" i="1"/>
  <c r="AF10" i="1"/>
  <c r="AF24" i="1"/>
  <c r="AF6" i="1"/>
  <c r="AF12" i="1"/>
  <c r="AF9" i="1"/>
  <c r="AF28" i="1"/>
  <c r="AF19" i="1"/>
  <c r="AF15" i="1"/>
  <c r="X70" i="1"/>
  <c r="X44" i="1"/>
  <c r="X28" i="1"/>
  <c r="DM171" i="1"/>
  <c r="DM170" i="1"/>
  <c r="CW171" i="1"/>
  <c r="CW170" i="1"/>
  <c r="Z175" i="1"/>
  <c r="Z167" i="1" s="1"/>
  <c r="Z178" i="1"/>
  <c r="Z170" i="1" s="1"/>
  <c r="Z177" i="1"/>
  <c r="Z169" i="1" s="1"/>
  <c r="Z176" i="1"/>
  <c r="Z168" i="1" s="1"/>
  <c r="Z174" i="1"/>
  <c r="Z166" i="1" s="1"/>
  <c r="Z173" i="1"/>
  <c r="Z165" i="1" s="1"/>
  <c r="Z150" i="1"/>
  <c r="Z147" i="1"/>
  <c r="Z144" i="1"/>
  <c r="Z142" i="1"/>
  <c r="Z138" i="1"/>
  <c r="Z134" i="1"/>
  <c r="Z130" i="1"/>
  <c r="Z126" i="1"/>
  <c r="Z143" i="1"/>
  <c r="Z139" i="1"/>
  <c r="Z153" i="1"/>
  <c r="Z152" i="1"/>
  <c r="Z151" i="1"/>
  <c r="Z149" i="1"/>
  <c r="Z146" i="1"/>
  <c r="Z127" i="1"/>
  <c r="Z124" i="1"/>
  <c r="Z120" i="1"/>
  <c r="Z141" i="1"/>
  <c r="Z136" i="1"/>
  <c r="Z133" i="1"/>
  <c r="Z125" i="1"/>
  <c r="Z121" i="1"/>
  <c r="Z117" i="1"/>
  <c r="Z145" i="1"/>
  <c r="Z137" i="1"/>
  <c r="Z135" i="1"/>
  <c r="Z132" i="1"/>
  <c r="Z129" i="1"/>
  <c r="Z128" i="1"/>
  <c r="Z114" i="1"/>
  <c r="Z148" i="1"/>
  <c r="Z131" i="1"/>
  <c r="Z123" i="1"/>
  <c r="Z119" i="1"/>
  <c r="Z140" i="1"/>
  <c r="Z122" i="1"/>
  <c r="Z113" i="1"/>
  <c r="Z112" i="1"/>
  <c r="Z107" i="1"/>
  <c r="Z103" i="1"/>
  <c r="Z118" i="1"/>
  <c r="Z115" i="1"/>
  <c r="Z108" i="1"/>
  <c r="Z116" i="1"/>
  <c r="Z109" i="1"/>
  <c r="Z111" i="1"/>
  <c r="Z110" i="1"/>
  <c r="Z106" i="1"/>
  <c r="Z99" i="1"/>
  <c r="Z95" i="1"/>
  <c r="Z91" i="1"/>
  <c r="Z87" i="1"/>
  <c r="Z83" i="1"/>
  <c r="Z79" i="1"/>
  <c r="Z105" i="1"/>
  <c r="Z100" i="1"/>
  <c r="Z96" i="1"/>
  <c r="Z92" i="1"/>
  <c r="Z88" i="1"/>
  <c r="Z84" i="1"/>
  <c r="Z80" i="1"/>
  <c r="Z101" i="1"/>
  <c r="Z97" i="1"/>
  <c r="Z93" i="1"/>
  <c r="Z89" i="1"/>
  <c r="Z85" i="1"/>
  <c r="Z81" i="1"/>
  <c r="Z77" i="1"/>
  <c r="Z104" i="1"/>
  <c r="Z102" i="1"/>
  <c r="Z98" i="1"/>
  <c r="Z94" i="1"/>
  <c r="Z90" i="1"/>
  <c r="Z82" i="1"/>
  <c r="Z74" i="1"/>
  <c r="Z70" i="1"/>
  <c r="Z66" i="1"/>
  <c r="Z62" i="1"/>
  <c r="Z58" i="1"/>
  <c r="Z54" i="1"/>
  <c r="Z86" i="1"/>
  <c r="Z78" i="1"/>
  <c r="Z75" i="1"/>
  <c r="Z71" i="1"/>
  <c r="Z67" i="1"/>
  <c r="Z63" i="1"/>
  <c r="Z59" i="1"/>
  <c r="Z55" i="1"/>
  <c r="Z76" i="1"/>
  <c r="Z72" i="1"/>
  <c r="Z68" i="1"/>
  <c r="Z64" i="1"/>
  <c r="Z60" i="1"/>
  <c r="Z56" i="1"/>
  <c r="Z52" i="1"/>
  <c r="Z73" i="1"/>
  <c r="Z69" i="1"/>
  <c r="Z65" i="1"/>
  <c r="Z61" i="1"/>
  <c r="Z57" i="1"/>
  <c r="Z53" i="1"/>
  <c r="Z50" i="1"/>
  <c r="Z46" i="1"/>
  <c r="Z42" i="1"/>
  <c r="Z38" i="1"/>
  <c r="Z34" i="1"/>
  <c r="Z30" i="1"/>
  <c r="Z51" i="1"/>
  <c r="Z47" i="1"/>
  <c r="Z43" i="1"/>
  <c r="Z39" i="1"/>
  <c r="Z35" i="1"/>
  <c r="Z31" i="1"/>
  <c r="Z27" i="1"/>
  <c r="Z23" i="1"/>
  <c r="Z19" i="1"/>
  <c r="Z15" i="1"/>
  <c r="Z11" i="1"/>
  <c r="Z48" i="1"/>
  <c r="Z44" i="1"/>
  <c r="Z40" i="1"/>
  <c r="Z36" i="1"/>
  <c r="Z32" i="1"/>
  <c r="Z28" i="1"/>
  <c r="Z24" i="1"/>
  <c r="Z20" i="1"/>
  <c r="Z16" i="1"/>
  <c r="Z49" i="1"/>
  <c r="Z45" i="1"/>
  <c r="Z41" i="1"/>
  <c r="Z37" i="1"/>
  <c r="Z33" i="1"/>
  <c r="Z29" i="1"/>
  <c r="Z25" i="1"/>
  <c r="Z21" i="1"/>
  <c r="Z17" i="1"/>
  <c r="Z9" i="1"/>
  <c r="Z13" i="1"/>
  <c r="Z10" i="1"/>
  <c r="Z6" i="1"/>
  <c r="Z22" i="1"/>
  <c r="Z18" i="1"/>
  <c r="Z14" i="1"/>
  <c r="Z12" i="1"/>
  <c r="Z7" i="1"/>
  <c r="Z8" i="1"/>
  <c r="Z26" i="1"/>
  <c r="CZ170" i="1"/>
  <c r="CZ171" i="1"/>
  <c r="BC175" i="1"/>
  <c r="BC167" i="1" s="1"/>
  <c r="BC178" i="1"/>
  <c r="BC170" i="1" s="1"/>
  <c r="BC177" i="1"/>
  <c r="BC169" i="1" s="1"/>
  <c r="BC176" i="1"/>
  <c r="BC168" i="1" s="1"/>
  <c r="BC174" i="1"/>
  <c r="BC166" i="1" s="1"/>
  <c r="BC151" i="1"/>
  <c r="BC173" i="1"/>
  <c r="BC165" i="1" s="1"/>
  <c r="BC153" i="1"/>
  <c r="BC148" i="1"/>
  <c r="BC144" i="1"/>
  <c r="BC146" i="1"/>
  <c r="BC143" i="1"/>
  <c r="BC139" i="1"/>
  <c r="BC135" i="1"/>
  <c r="BC131" i="1"/>
  <c r="BC127" i="1"/>
  <c r="BC140" i="1"/>
  <c r="BC136" i="1"/>
  <c r="BC150" i="1"/>
  <c r="BC149" i="1"/>
  <c r="BC147" i="1"/>
  <c r="BC137" i="1"/>
  <c r="BC129" i="1"/>
  <c r="BC125" i="1"/>
  <c r="BC121" i="1"/>
  <c r="BC117" i="1"/>
  <c r="BC145" i="1"/>
  <c r="BC134" i="1"/>
  <c r="BC132" i="1"/>
  <c r="BC128" i="1"/>
  <c r="BC122" i="1"/>
  <c r="BC118" i="1"/>
  <c r="BC152" i="1"/>
  <c r="BC142" i="1"/>
  <c r="BC130" i="1"/>
  <c r="BC133" i="1"/>
  <c r="BC126" i="1"/>
  <c r="BC123" i="1"/>
  <c r="BC120" i="1"/>
  <c r="BC119" i="1"/>
  <c r="BC115" i="1"/>
  <c r="BC111" i="1"/>
  <c r="BC141" i="1"/>
  <c r="BC138" i="1"/>
  <c r="BC124" i="1"/>
  <c r="BC114" i="1"/>
  <c r="BC108" i="1"/>
  <c r="BC104" i="1"/>
  <c r="BC109" i="1"/>
  <c r="BC105" i="1"/>
  <c r="BC113" i="1"/>
  <c r="BC110" i="1"/>
  <c r="BC116" i="1"/>
  <c r="BC112" i="1"/>
  <c r="BC107" i="1"/>
  <c r="BC103" i="1"/>
  <c r="BC106" i="1"/>
  <c r="BC100" i="1"/>
  <c r="BC96" i="1"/>
  <c r="BC92" i="1"/>
  <c r="BC88" i="1"/>
  <c r="BC84" i="1"/>
  <c r="BC80" i="1"/>
  <c r="BC101" i="1"/>
  <c r="BC97" i="1"/>
  <c r="BC93" i="1"/>
  <c r="BC89" i="1"/>
  <c r="BC85" i="1"/>
  <c r="BC81" i="1"/>
  <c r="BC77" i="1"/>
  <c r="BC102" i="1"/>
  <c r="BC98" i="1"/>
  <c r="BC94" i="1"/>
  <c r="BC90" i="1"/>
  <c r="BC86" i="1"/>
  <c r="BC82" i="1"/>
  <c r="BC78" i="1"/>
  <c r="BC99" i="1"/>
  <c r="BC95" i="1"/>
  <c r="BC91" i="1"/>
  <c r="BC79" i="1"/>
  <c r="BC75" i="1"/>
  <c r="BC71" i="1"/>
  <c r="BC67" i="1"/>
  <c r="BC63" i="1"/>
  <c r="BC59" i="1"/>
  <c r="BC55" i="1"/>
  <c r="BC87" i="1"/>
  <c r="BC83" i="1"/>
  <c r="BC76" i="1"/>
  <c r="BC72" i="1"/>
  <c r="BC68" i="1"/>
  <c r="BC64" i="1"/>
  <c r="BC60" i="1"/>
  <c r="BC56" i="1"/>
  <c r="BC52" i="1"/>
  <c r="BC73" i="1"/>
  <c r="BC69" i="1"/>
  <c r="BC65" i="1"/>
  <c r="BC61" i="1"/>
  <c r="BC57" i="1"/>
  <c r="BC53" i="1"/>
  <c r="BC74" i="1"/>
  <c r="BC70" i="1"/>
  <c r="BC66" i="1"/>
  <c r="BC62" i="1"/>
  <c r="BC58" i="1"/>
  <c r="BC54" i="1"/>
  <c r="BC51" i="1"/>
  <c r="BC47" i="1"/>
  <c r="BC43" i="1"/>
  <c r="BC39" i="1"/>
  <c r="BC35" i="1"/>
  <c r="BC31" i="1"/>
  <c r="BC48" i="1"/>
  <c r="BC44" i="1"/>
  <c r="BC40" i="1"/>
  <c r="BC36" i="1"/>
  <c r="BC32" i="1"/>
  <c r="BC28" i="1"/>
  <c r="BC24" i="1"/>
  <c r="BC20" i="1"/>
  <c r="BC16" i="1"/>
  <c r="BC12" i="1"/>
  <c r="BC49" i="1"/>
  <c r="BC45" i="1"/>
  <c r="BC41" i="1"/>
  <c r="BC37" i="1"/>
  <c r="BC33" i="1"/>
  <c r="BC29" i="1"/>
  <c r="BC25" i="1"/>
  <c r="BC21" i="1"/>
  <c r="BC17" i="1"/>
  <c r="BC50" i="1"/>
  <c r="BC46" i="1"/>
  <c r="BC42" i="1"/>
  <c r="BC38" i="1"/>
  <c r="BC34" i="1"/>
  <c r="BC30" i="1"/>
  <c r="BC26" i="1"/>
  <c r="BC22" i="1"/>
  <c r="BC18" i="1"/>
  <c r="BC14" i="1"/>
  <c r="BC10" i="1"/>
  <c r="BC6" i="1"/>
  <c r="BC11" i="1"/>
  <c r="BC7" i="1"/>
  <c r="BC19" i="1"/>
  <c r="BC15" i="1"/>
  <c r="BC13" i="1"/>
  <c r="BC8" i="1"/>
  <c r="BC27" i="1"/>
  <c r="BC23" i="1"/>
  <c r="BC9" i="1"/>
  <c r="AM178" i="1"/>
  <c r="AM170" i="1" s="1"/>
  <c r="AM177" i="1"/>
  <c r="AM169" i="1" s="1"/>
  <c r="AM176" i="1"/>
  <c r="AM168" i="1" s="1"/>
  <c r="AM44" i="1" s="1"/>
  <c r="AM174" i="1"/>
  <c r="AM166" i="1" s="1"/>
  <c r="AM175" i="1"/>
  <c r="AM167" i="1" s="1"/>
  <c r="AM76" i="1" s="1"/>
  <c r="AM173" i="1"/>
  <c r="AM165" i="1" s="1"/>
  <c r="AM151" i="1"/>
  <c r="AM153" i="1"/>
  <c r="AM148" i="1"/>
  <c r="AM144" i="1"/>
  <c r="AM150" i="1"/>
  <c r="AM146" i="1"/>
  <c r="AM145" i="1"/>
  <c r="AM143" i="1"/>
  <c r="AM139" i="1"/>
  <c r="AM135" i="1"/>
  <c r="AM131" i="1"/>
  <c r="AM127" i="1"/>
  <c r="AM152" i="1"/>
  <c r="AM140" i="1"/>
  <c r="AM136" i="1"/>
  <c r="AM149" i="1"/>
  <c r="AM141" i="1"/>
  <c r="AM138" i="1"/>
  <c r="AM129" i="1"/>
  <c r="AM126" i="1"/>
  <c r="AM125" i="1"/>
  <c r="AM117" i="1"/>
  <c r="AM137" i="1"/>
  <c r="AM122" i="1"/>
  <c r="AM118" i="1"/>
  <c r="AM134" i="1"/>
  <c r="AM132" i="1"/>
  <c r="AM128" i="1"/>
  <c r="AM133" i="1"/>
  <c r="AM130" i="1"/>
  <c r="AM124" i="1"/>
  <c r="AM111" i="1"/>
  <c r="AM142" i="1"/>
  <c r="AM123" i="1"/>
  <c r="AM120" i="1"/>
  <c r="AM119" i="1"/>
  <c r="AM112" i="1"/>
  <c r="AM108" i="1"/>
  <c r="AM104" i="1"/>
  <c r="AM114" i="1"/>
  <c r="AM109" i="1"/>
  <c r="AM116" i="1"/>
  <c r="AM113" i="1"/>
  <c r="AM110" i="1"/>
  <c r="AM107" i="1"/>
  <c r="AM103" i="1"/>
  <c r="AM105" i="1"/>
  <c r="AM100" i="1"/>
  <c r="AM96" i="1"/>
  <c r="AM92" i="1"/>
  <c r="AM88" i="1"/>
  <c r="AM84" i="1"/>
  <c r="AM80" i="1"/>
  <c r="AM101" i="1"/>
  <c r="AM97" i="1"/>
  <c r="AM93" i="1"/>
  <c r="AM89" i="1"/>
  <c r="AM85" i="1"/>
  <c r="AM81" i="1"/>
  <c r="AM77" i="1"/>
  <c r="AM106" i="1"/>
  <c r="AM102" i="1"/>
  <c r="AM98" i="1"/>
  <c r="AM94" i="1"/>
  <c r="AM90" i="1"/>
  <c r="AM86" i="1"/>
  <c r="AM82" i="1"/>
  <c r="AM78" i="1"/>
  <c r="AM99" i="1"/>
  <c r="AM95" i="1"/>
  <c r="AM91" i="1"/>
  <c r="AM75" i="1"/>
  <c r="AM71" i="1"/>
  <c r="AM67" i="1"/>
  <c r="AM63" i="1"/>
  <c r="AM59" i="1"/>
  <c r="AM55" i="1"/>
  <c r="AM72" i="1"/>
  <c r="AM68" i="1"/>
  <c r="AM64" i="1"/>
  <c r="AM60" i="1"/>
  <c r="AM56" i="1"/>
  <c r="AM52" i="1"/>
  <c r="AM79" i="1"/>
  <c r="AM73" i="1"/>
  <c r="AM69" i="1"/>
  <c r="AM61" i="1"/>
  <c r="AM57" i="1"/>
  <c r="AM53" i="1"/>
  <c r="AM87" i="1"/>
  <c r="AM83" i="1"/>
  <c r="AM74" i="1"/>
  <c r="AM70" i="1"/>
  <c r="AM66" i="1"/>
  <c r="AM62" i="1"/>
  <c r="AM58" i="1"/>
  <c r="AM54" i="1"/>
  <c r="AM51" i="1"/>
  <c r="AM47" i="1"/>
  <c r="AM43" i="1"/>
  <c r="AM39" i="1"/>
  <c r="AM35" i="1"/>
  <c r="AM31" i="1"/>
  <c r="AM48" i="1"/>
  <c r="AM40" i="1"/>
  <c r="AM36" i="1"/>
  <c r="AM32" i="1"/>
  <c r="AM28" i="1"/>
  <c r="AM24" i="1"/>
  <c r="AM20" i="1"/>
  <c r="AM16" i="1"/>
  <c r="AM49" i="1"/>
  <c r="AM45" i="1"/>
  <c r="AM41" i="1"/>
  <c r="AM37" i="1"/>
  <c r="AM33" i="1"/>
  <c r="AM29" i="1"/>
  <c r="AM25" i="1"/>
  <c r="AM21" i="1"/>
  <c r="AM17" i="1"/>
  <c r="AM50" i="1"/>
  <c r="AM46" i="1"/>
  <c r="AM42" i="1"/>
  <c r="AM38" i="1"/>
  <c r="AM34" i="1"/>
  <c r="AM30" i="1"/>
  <c r="AM26" i="1"/>
  <c r="AM23" i="1"/>
  <c r="AM10" i="1"/>
  <c r="AM6" i="1"/>
  <c r="AM14" i="1"/>
  <c r="AM27" i="1"/>
  <c r="AM22" i="1"/>
  <c r="AM18" i="1"/>
  <c r="AM7" i="1"/>
  <c r="AM13" i="1"/>
  <c r="AM9" i="1"/>
  <c r="AM11" i="1"/>
  <c r="AM8" i="1"/>
  <c r="AM19" i="1"/>
  <c r="AM15" i="1"/>
  <c r="W151" i="1"/>
  <c r="W153" i="1"/>
  <c r="W152" i="1"/>
  <c r="W148" i="1"/>
  <c r="W144" i="1"/>
  <c r="W149" i="1"/>
  <c r="W147" i="1"/>
  <c r="W146" i="1"/>
  <c r="W143" i="1"/>
  <c r="W139" i="1"/>
  <c r="W135" i="1"/>
  <c r="W131" i="1"/>
  <c r="W127" i="1"/>
  <c r="W140" i="1"/>
  <c r="W136" i="1"/>
  <c r="W150" i="1"/>
  <c r="W142" i="1"/>
  <c r="W130" i="1"/>
  <c r="W129" i="1"/>
  <c r="W128" i="1"/>
  <c r="W125" i="1"/>
  <c r="W121" i="1"/>
  <c r="W117" i="1"/>
  <c r="W138" i="1"/>
  <c r="W126" i="1"/>
  <c r="W122" i="1"/>
  <c r="W118" i="1"/>
  <c r="W134" i="1"/>
  <c r="W115" i="1"/>
  <c r="W111" i="1"/>
  <c r="W133" i="1"/>
  <c r="W120" i="1"/>
  <c r="W137" i="1"/>
  <c r="W123" i="1"/>
  <c r="W119" i="1"/>
  <c r="W108" i="1"/>
  <c r="W104" i="1"/>
  <c r="W124" i="1"/>
  <c r="W116" i="1"/>
  <c r="W109" i="1"/>
  <c r="W114" i="1"/>
  <c r="W113" i="1"/>
  <c r="W110" i="1"/>
  <c r="W112" i="1"/>
  <c r="W107" i="1"/>
  <c r="W103" i="1"/>
  <c r="W100" i="1"/>
  <c r="W92" i="1"/>
  <c r="W88" i="1"/>
  <c r="W84" i="1"/>
  <c r="W80" i="1"/>
  <c r="W101" i="1"/>
  <c r="W97" i="1"/>
  <c r="W93" i="1"/>
  <c r="W89" i="1"/>
  <c r="W85" i="1"/>
  <c r="W81" i="1"/>
  <c r="W77" i="1"/>
  <c r="W106" i="1"/>
  <c r="W102" i="1"/>
  <c r="W98" i="1"/>
  <c r="W94" i="1"/>
  <c r="W90" i="1"/>
  <c r="W86" i="1"/>
  <c r="W82" i="1"/>
  <c r="W78" i="1"/>
  <c r="W105" i="1"/>
  <c r="W99" i="1"/>
  <c r="W95" i="1"/>
  <c r="W91" i="1"/>
  <c r="W75" i="1"/>
  <c r="W71" i="1"/>
  <c r="W67" i="1"/>
  <c r="W63" i="1"/>
  <c r="W59" i="1"/>
  <c r="W55" i="1"/>
  <c r="W76" i="1"/>
  <c r="W72" i="1"/>
  <c r="W68" i="1"/>
  <c r="W64" i="1"/>
  <c r="W60" i="1"/>
  <c r="W56" i="1"/>
  <c r="W52" i="1"/>
  <c r="W79" i="1"/>
  <c r="W73" i="1"/>
  <c r="W65" i="1"/>
  <c r="W61" i="1"/>
  <c r="W57" i="1"/>
  <c r="W53" i="1"/>
  <c r="W87" i="1"/>
  <c r="W83" i="1"/>
  <c r="W74" i="1"/>
  <c r="W70" i="1"/>
  <c r="W66" i="1"/>
  <c r="W62" i="1"/>
  <c r="W58" i="1"/>
  <c r="W54" i="1"/>
  <c r="W51" i="1"/>
  <c r="W47" i="1"/>
  <c r="W39" i="1"/>
  <c r="W35" i="1"/>
  <c r="W48" i="1"/>
  <c r="W44" i="1"/>
  <c r="W40" i="1"/>
  <c r="W36" i="1"/>
  <c r="W32" i="1"/>
  <c r="W28" i="1"/>
  <c r="W24" i="1"/>
  <c r="W20" i="1"/>
  <c r="W16" i="1"/>
  <c r="W49" i="1"/>
  <c r="W45" i="1"/>
  <c r="W41" i="1"/>
  <c r="W37" i="1"/>
  <c r="W33" i="1"/>
  <c r="W29" i="1"/>
  <c r="W25" i="1"/>
  <c r="W17" i="1"/>
  <c r="W50" i="1"/>
  <c r="W46" i="1"/>
  <c r="W42" i="1"/>
  <c r="W38" i="1"/>
  <c r="W34" i="1"/>
  <c r="W22" i="1"/>
  <c r="W19" i="1"/>
  <c r="W18" i="1"/>
  <c r="W15" i="1"/>
  <c r="W14" i="1"/>
  <c r="W6" i="1"/>
  <c r="W7" i="1"/>
  <c r="W27" i="1"/>
  <c r="W23" i="1"/>
  <c r="W9" i="1"/>
  <c r="W13" i="1"/>
  <c r="W8" i="1"/>
  <c r="BD56" i="1"/>
  <c r="BD71" i="1"/>
  <c r="BD63" i="1"/>
  <c r="BE178" i="1"/>
  <c r="BE170" i="1" s="1"/>
  <c r="BE177" i="1"/>
  <c r="BE169" i="1" s="1"/>
  <c r="BE176" i="1"/>
  <c r="BE168" i="1" s="1"/>
  <c r="BE175" i="1"/>
  <c r="BE167" i="1" s="1"/>
  <c r="BE173" i="1"/>
  <c r="BE165" i="1" s="1"/>
  <c r="BE174" i="1"/>
  <c r="BE166" i="1" s="1"/>
  <c r="BE153" i="1"/>
  <c r="BE146" i="1"/>
  <c r="BE150" i="1"/>
  <c r="BE149" i="1"/>
  <c r="BE147" i="1"/>
  <c r="BE144" i="1"/>
  <c r="BE141" i="1"/>
  <c r="BE137" i="1"/>
  <c r="BE133" i="1"/>
  <c r="BE129" i="1"/>
  <c r="BE145" i="1"/>
  <c r="BE142" i="1"/>
  <c r="BE138" i="1"/>
  <c r="BE152" i="1"/>
  <c r="BE143" i="1"/>
  <c r="BE140" i="1"/>
  <c r="BE130" i="1"/>
  <c r="BE127" i="1"/>
  <c r="BE123" i="1"/>
  <c r="BE119" i="1"/>
  <c r="BE151" i="1"/>
  <c r="BE139" i="1"/>
  <c r="BE126" i="1"/>
  <c r="BE124" i="1"/>
  <c r="BE120" i="1"/>
  <c r="BE116" i="1"/>
  <c r="BE136" i="1"/>
  <c r="BE135" i="1"/>
  <c r="BE148" i="1"/>
  <c r="BE128" i="1"/>
  <c r="BE113" i="1"/>
  <c r="BE132" i="1"/>
  <c r="BE131" i="1"/>
  <c r="BE121" i="1"/>
  <c r="BE134" i="1"/>
  <c r="BE110" i="1"/>
  <c r="BE106" i="1"/>
  <c r="BE117" i="1"/>
  <c r="BE115" i="1"/>
  <c r="BE112" i="1"/>
  <c r="BE107" i="1"/>
  <c r="BE125" i="1"/>
  <c r="BE114" i="1"/>
  <c r="BE108" i="1"/>
  <c r="BE118" i="1"/>
  <c r="BE111" i="1"/>
  <c r="BE109" i="1"/>
  <c r="BE105" i="1"/>
  <c r="BE102" i="1"/>
  <c r="BE98" i="1"/>
  <c r="BE94" i="1"/>
  <c r="BE90" i="1"/>
  <c r="BE86" i="1"/>
  <c r="BE82" i="1"/>
  <c r="BE99" i="1"/>
  <c r="BE95" i="1"/>
  <c r="BE91" i="1"/>
  <c r="BE87" i="1"/>
  <c r="BE83" i="1"/>
  <c r="BE79" i="1"/>
  <c r="BE100" i="1"/>
  <c r="BE96" i="1"/>
  <c r="BE92" i="1"/>
  <c r="BE88" i="1"/>
  <c r="BE84" i="1"/>
  <c r="BE80" i="1"/>
  <c r="BE104" i="1"/>
  <c r="BE103" i="1"/>
  <c r="BE101" i="1"/>
  <c r="BE97" i="1"/>
  <c r="BE93" i="1"/>
  <c r="BE89" i="1"/>
  <c r="BE85" i="1"/>
  <c r="BE77" i="1"/>
  <c r="BE73" i="1"/>
  <c r="BE69" i="1"/>
  <c r="BE65" i="1"/>
  <c r="BE61" i="1"/>
  <c r="BE57" i="1"/>
  <c r="BE53" i="1"/>
  <c r="BE74" i="1"/>
  <c r="BE70" i="1"/>
  <c r="BE66" i="1"/>
  <c r="BE62" i="1"/>
  <c r="BE58" i="1"/>
  <c r="BE54" i="1"/>
  <c r="BE75" i="1"/>
  <c r="BE71" i="1"/>
  <c r="BE67" i="1"/>
  <c r="BE63" i="1"/>
  <c r="BE59" i="1"/>
  <c r="BE55" i="1"/>
  <c r="BE81" i="1"/>
  <c r="BE76" i="1"/>
  <c r="BE72" i="1"/>
  <c r="BE68" i="1"/>
  <c r="BE64" i="1"/>
  <c r="BE60" i="1"/>
  <c r="BE56" i="1"/>
  <c r="BE52" i="1"/>
  <c r="BE49" i="1"/>
  <c r="BE45" i="1"/>
  <c r="BE41" i="1"/>
  <c r="BE37" i="1"/>
  <c r="BE33" i="1"/>
  <c r="BE29" i="1"/>
  <c r="BE50" i="1"/>
  <c r="BE46" i="1"/>
  <c r="BE42" i="1"/>
  <c r="BE38" i="1"/>
  <c r="BE34" i="1"/>
  <c r="BE30" i="1"/>
  <c r="BE26" i="1"/>
  <c r="BE22" i="1"/>
  <c r="BE18" i="1"/>
  <c r="BE14" i="1"/>
  <c r="BE51" i="1"/>
  <c r="BE47" i="1"/>
  <c r="BE43" i="1"/>
  <c r="BE39" i="1"/>
  <c r="BE35" i="1"/>
  <c r="BE31" i="1"/>
  <c r="BE27" i="1"/>
  <c r="BE23" i="1"/>
  <c r="BE19" i="1"/>
  <c r="BE15" i="1"/>
  <c r="BE48" i="1"/>
  <c r="BE44" i="1"/>
  <c r="BE40" i="1"/>
  <c r="BE36" i="1"/>
  <c r="BE32" i="1"/>
  <c r="BE28" i="1"/>
  <c r="BE24" i="1"/>
  <c r="BE21" i="1"/>
  <c r="BE20" i="1"/>
  <c r="BE17" i="1"/>
  <c r="BE16" i="1"/>
  <c r="BE13" i="1"/>
  <c r="BE8" i="1"/>
  <c r="BE25" i="1"/>
  <c r="BE9" i="1"/>
  <c r="BE7" i="1"/>
  <c r="BE12" i="1"/>
  <c r="BE10" i="1"/>
  <c r="BE6" i="1"/>
  <c r="BE11" i="1"/>
  <c r="AK174" i="1"/>
  <c r="AK166" i="1" s="1"/>
  <c r="AK173" i="1"/>
  <c r="AK165" i="1" s="1"/>
  <c r="AK24" i="1" s="1"/>
  <c r="AK175" i="1"/>
  <c r="AK167" i="1" s="1"/>
  <c r="AK178" i="1"/>
  <c r="AK170" i="1" s="1"/>
  <c r="AK177" i="1"/>
  <c r="AK169" i="1" s="1"/>
  <c r="AK147" i="1" s="1"/>
  <c r="AK176" i="1"/>
  <c r="AK168" i="1" s="1"/>
  <c r="AK153" i="1"/>
  <c r="AK146" i="1"/>
  <c r="AK141" i="1"/>
  <c r="AK137" i="1"/>
  <c r="AK133" i="1"/>
  <c r="AK129" i="1"/>
  <c r="AK150" i="1"/>
  <c r="AK149" i="1"/>
  <c r="AK142" i="1"/>
  <c r="AK138" i="1"/>
  <c r="AK152" i="1"/>
  <c r="AK151" i="1"/>
  <c r="AK148" i="1"/>
  <c r="AK145" i="1"/>
  <c r="AK140" i="1"/>
  <c r="AK139" i="1"/>
  <c r="AK130" i="1"/>
  <c r="AK128" i="1"/>
  <c r="AK123" i="1"/>
  <c r="AK119" i="1"/>
  <c r="AK144" i="1"/>
  <c r="AK135" i="1"/>
  <c r="AK126" i="1"/>
  <c r="AK124" i="1"/>
  <c r="AK120" i="1"/>
  <c r="AK136" i="1"/>
  <c r="AK125" i="1"/>
  <c r="AK122" i="1"/>
  <c r="AK117" i="1"/>
  <c r="AK113" i="1"/>
  <c r="AK143" i="1"/>
  <c r="AK134" i="1"/>
  <c r="AK116" i="1"/>
  <c r="AK115" i="1"/>
  <c r="AK110" i="1"/>
  <c r="AK106" i="1"/>
  <c r="AK127" i="1"/>
  <c r="AK107" i="1"/>
  <c r="AK121" i="1"/>
  <c r="AK114" i="1"/>
  <c r="AK112" i="1"/>
  <c r="AK111" i="1"/>
  <c r="AK108" i="1"/>
  <c r="AK118" i="1"/>
  <c r="AK109" i="1"/>
  <c r="AK105" i="1"/>
  <c r="AK102" i="1"/>
  <c r="AK98" i="1"/>
  <c r="AK94" i="1"/>
  <c r="AK90" i="1"/>
  <c r="AK82" i="1"/>
  <c r="AK78" i="1"/>
  <c r="AK99" i="1"/>
  <c r="AK95" i="1"/>
  <c r="AK91" i="1"/>
  <c r="AK87" i="1"/>
  <c r="AK83" i="1"/>
  <c r="AK79" i="1"/>
  <c r="AK103" i="1"/>
  <c r="AK100" i="1"/>
  <c r="AK96" i="1"/>
  <c r="AK92" i="1"/>
  <c r="AK88" i="1"/>
  <c r="AK84" i="1"/>
  <c r="AK80" i="1"/>
  <c r="AK104" i="1"/>
  <c r="AK101" i="1"/>
  <c r="AK97" i="1"/>
  <c r="AK93" i="1"/>
  <c r="AK89" i="1"/>
  <c r="AK85" i="1"/>
  <c r="AK77" i="1"/>
  <c r="AK73" i="1"/>
  <c r="AK69" i="1"/>
  <c r="AK65" i="1"/>
  <c r="AK61" i="1"/>
  <c r="AK74" i="1"/>
  <c r="AK66" i="1"/>
  <c r="AK62" i="1"/>
  <c r="AK54" i="1"/>
  <c r="AK75" i="1"/>
  <c r="AK67" i="1"/>
  <c r="AK63" i="1"/>
  <c r="AK59" i="1"/>
  <c r="AK55" i="1"/>
  <c r="AK81" i="1"/>
  <c r="AK72" i="1"/>
  <c r="AK68" i="1"/>
  <c r="AK64" i="1"/>
  <c r="AK60" i="1"/>
  <c r="AK56" i="1"/>
  <c r="AK53" i="1"/>
  <c r="AK49" i="1"/>
  <c r="AK45" i="1"/>
  <c r="AK41" i="1"/>
  <c r="AK37" i="1"/>
  <c r="AK33" i="1"/>
  <c r="AK29" i="1"/>
  <c r="AK50" i="1"/>
  <c r="AK46" i="1"/>
  <c r="AK42" i="1"/>
  <c r="AK38" i="1"/>
  <c r="AK34" i="1"/>
  <c r="AK30" i="1"/>
  <c r="AK26" i="1"/>
  <c r="AK22" i="1"/>
  <c r="AK18" i="1"/>
  <c r="AK14" i="1"/>
  <c r="AK51" i="1"/>
  <c r="AK47" i="1"/>
  <c r="AK43" i="1"/>
  <c r="AK39" i="1"/>
  <c r="AK35" i="1"/>
  <c r="AK31" i="1"/>
  <c r="AK27" i="1"/>
  <c r="AK23" i="1"/>
  <c r="AK19" i="1"/>
  <c r="AK15" i="1"/>
  <c r="AK52" i="1"/>
  <c r="AK48" i="1"/>
  <c r="AK40" i="1"/>
  <c r="AK36" i="1"/>
  <c r="AK32" i="1"/>
  <c r="AK21" i="1"/>
  <c r="AK17" i="1"/>
  <c r="AK8" i="1"/>
  <c r="AK12" i="1"/>
  <c r="AK7" i="1"/>
  <c r="AK25" i="1"/>
  <c r="AK13" i="1"/>
  <c r="AK9" i="1"/>
  <c r="AK11" i="1"/>
  <c r="AK10" i="1"/>
  <c r="AK6" i="1"/>
  <c r="AK20" i="1"/>
  <c r="AK16" i="1"/>
  <c r="AC174" i="1"/>
  <c r="AC166" i="1" s="1"/>
  <c r="AC175" i="1"/>
  <c r="AC167" i="1" s="1"/>
  <c r="AC178" i="1"/>
  <c r="AC170" i="1" s="1"/>
  <c r="AC177" i="1"/>
  <c r="AC169" i="1" s="1"/>
  <c r="AC176" i="1"/>
  <c r="AC168" i="1" s="1"/>
  <c r="AC153" i="1"/>
  <c r="AC173" i="1"/>
  <c r="AC165" i="1" s="1"/>
  <c r="AC152" i="1"/>
  <c r="AC151" i="1"/>
  <c r="AC146" i="1"/>
  <c r="AC149" i="1"/>
  <c r="AC141" i="1"/>
  <c r="AC137" i="1"/>
  <c r="AC133" i="1"/>
  <c r="AC129" i="1"/>
  <c r="AC148" i="1"/>
  <c r="AC145" i="1"/>
  <c r="AC142" i="1"/>
  <c r="AC138" i="1"/>
  <c r="AC147" i="1"/>
  <c r="AC136" i="1"/>
  <c r="AC135" i="1"/>
  <c r="AC126" i="1"/>
  <c r="AC123" i="1"/>
  <c r="AC119" i="1"/>
  <c r="AC143" i="1"/>
  <c r="AC131" i="1"/>
  <c r="AC124" i="1"/>
  <c r="AC120" i="1"/>
  <c r="AC144" i="1"/>
  <c r="AC140" i="1"/>
  <c r="AC139" i="1"/>
  <c r="AC134" i="1"/>
  <c r="AC127" i="1"/>
  <c r="AC130" i="1"/>
  <c r="AC118" i="1"/>
  <c r="AC113" i="1"/>
  <c r="AC150" i="1"/>
  <c r="AC132" i="1"/>
  <c r="AC125" i="1"/>
  <c r="AC122" i="1"/>
  <c r="AC128" i="1"/>
  <c r="AC121" i="1"/>
  <c r="AC110" i="1"/>
  <c r="AC106" i="1"/>
  <c r="AC114" i="1"/>
  <c r="AC112" i="1"/>
  <c r="AC111" i="1"/>
  <c r="AC107" i="1"/>
  <c r="AC117" i="1"/>
  <c r="AC108" i="1"/>
  <c r="AC116" i="1"/>
  <c r="AC115" i="1"/>
  <c r="AC109" i="1"/>
  <c r="AC105" i="1"/>
  <c r="AC103" i="1"/>
  <c r="AC102" i="1"/>
  <c r="AC98" i="1"/>
  <c r="AC94" i="1"/>
  <c r="AC90" i="1"/>
  <c r="AC86" i="1"/>
  <c r="AC82" i="1"/>
  <c r="AC78" i="1"/>
  <c r="AC104" i="1"/>
  <c r="AC99" i="1"/>
  <c r="AC95" i="1"/>
  <c r="AC91" i="1"/>
  <c r="AC87" i="1"/>
  <c r="AC83" i="1"/>
  <c r="AC79" i="1"/>
  <c r="AC100" i="1"/>
  <c r="AC96" i="1"/>
  <c r="AC92" i="1"/>
  <c r="AC88" i="1"/>
  <c r="AC84" i="1"/>
  <c r="AC80" i="1"/>
  <c r="AC101" i="1"/>
  <c r="AC97" i="1"/>
  <c r="AC93" i="1"/>
  <c r="AC81" i="1"/>
  <c r="AC73" i="1"/>
  <c r="AC69" i="1"/>
  <c r="AC65" i="1"/>
  <c r="AC61" i="1"/>
  <c r="AC57" i="1"/>
  <c r="AC89" i="1"/>
  <c r="AC85" i="1"/>
  <c r="AC77" i="1"/>
  <c r="AC74" i="1"/>
  <c r="AC70" i="1"/>
  <c r="AC66" i="1"/>
  <c r="AC62" i="1"/>
  <c r="AC58" i="1"/>
  <c r="AC54" i="1"/>
  <c r="AC75" i="1"/>
  <c r="AC71" i="1"/>
  <c r="AC67" i="1"/>
  <c r="AC63" i="1"/>
  <c r="AC59" i="1"/>
  <c r="AC55" i="1"/>
  <c r="AC76" i="1"/>
  <c r="AC72" i="1"/>
  <c r="AC68" i="1"/>
  <c r="AC64" i="1"/>
  <c r="AC60" i="1"/>
  <c r="AC56" i="1"/>
  <c r="AC49" i="1"/>
  <c r="AC45" i="1"/>
  <c r="AC41" i="1"/>
  <c r="AC37" i="1"/>
  <c r="AC33" i="1"/>
  <c r="AC29" i="1"/>
  <c r="AC52" i="1"/>
  <c r="AC50" i="1"/>
  <c r="AC46" i="1"/>
  <c r="AC42" i="1"/>
  <c r="AC38" i="1"/>
  <c r="AC34" i="1"/>
  <c r="AC30" i="1"/>
  <c r="AC26" i="1"/>
  <c r="AC22" i="1"/>
  <c r="AC18" i="1"/>
  <c r="AC14" i="1"/>
  <c r="AC53" i="1"/>
  <c r="AC51" i="1"/>
  <c r="AC47" i="1"/>
  <c r="AC43" i="1"/>
  <c r="AC39" i="1"/>
  <c r="AC35" i="1"/>
  <c r="AC31" i="1"/>
  <c r="AC27" i="1"/>
  <c r="AC23" i="1"/>
  <c r="AC19" i="1"/>
  <c r="AC15" i="1"/>
  <c r="AC48" i="1"/>
  <c r="AC44" i="1"/>
  <c r="AC40" i="1"/>
  <c r="AC36" i="1"/>
  <c r="AC32" i="1"/>
  <c r="AC28" i="1"/>
  <c r="AC13" i="1"/>
  <c r="AC12" i="1"/>
  <c r="AC8" i="1"/>
  <c r="AC16" i="1"/>
  <c r="AC20" i="1"/>
  <c r="AC9" i="1"/>
  <c r="AC7" i="1"/>
  <c r="AC25" i="1"/>
  <c r="AC24" i="1"/>
  <c r="AC21" i="1"/>
  <c r="AC17" i="1"/>
  <c r="AC11" i="1"/>
  <c r="AC10" i="1"/>
  <c r="AC6" i="1"/>
  <c r="BL119" i="1"/>
  <c r="BL150" i="1"/>
  <c r="BL110" i="1"/>
  <c r="BL101" i="1"/>
  <c r="BH32" i="1"/>
  <c r="BH25" i="1"/>
  <c r="BH34" i="1"/>
  <c r="BH22" i="1"/>
  <c r="BH47" i="1"/>
  <c r="BH20" i="1"/>
  <c r="BH53" i="1"/>
  <c r="BH48" i="1"/>
  <c r="AV178" i="1"/>
  <c r="AV170" i="1" s="1"/>
  <c r="AV177" i="1"/>
  <c r="AV169" i="1" s="1"/>
  <c r="AV176" i="1"/>
  <c r="AV168" i="1" s="1"/>
  <c r="AV175" i="1"/>
  <c r="AV167" i="1" s="1"/>
  <c r="AV174" i="1"/>
  <c r="AV166" i="1" s="1"/>
  <c r="AV152" i="1"/>
  <c r="AV173" i="1"/>
  <c r="AV165" i="1" s="1"/>
  <c r="AV149" i="1"/>
  <c r="AV145" i="1"/>
  <c r="AV153" i="1"/>
  <c r="AV151" i="1"/>
  <c r="AV147" i="1"/>
  <c r="AV140" i="1"/>
  <c r="AV136" i="1"/>
  <c r="AV132" i="1"/>
  <c r="AV128" i="1"/>
  <c r="AV146" i="1"/>
  <c r="AV141" i="1"/>
  <c r="AV137" i="1"/>
  <c r="AV148" i="1"/>
  <c r="AV144" i="1"/>
  <c r="AV133" i="1"/>
  <c r="AV130" i="1"/>
  <c r="AV122" i="1"/>
  <c r="AV118" i="1"/>
  <c r="AV135" i="1"/>
  <c r="AV129" i="1"/>
  <c r="AV126" i="1"/>
  <c r="AV123" i="1"/>
  <c r="AV119" i="1"/>
  <c r="AV150" i="1"/>
  <c r="AV143" i="1"/>
  <c r="AV142" i="1"/>
  <c r="AV131" i="1"/>
  <c r="AV139" i="1"/>
  <c r="AV138" i="1"/>
  <c r="AV121" i="1"/>
  <c r="AV120" i="1"/>
  <c r="AV116" i="1"/>
  <c r="AV112" i="1"/>
  <c r="AV127" i="1"/>
  <c r="AV134" i="1"/>
  <c r="AV125" i="1"/>
  <c r="AV124" i="1"/>
  <c r="AV115" i="1"/>
  <c r="AV109" i="1"/>
  <c r="AV105" i="1"/>
  <c r="AV110" i="1"/>
  <c r="AV106" i="1"/>
  <c r="AV117" i="1"/>
  <c r="AV114" i="1"/>
  <c r="AV111" i="1"/>
  <c r="AV113" i="1"/>
  <c r="AV108" i="1"/>
  <c r="AV104" i="1"/>
  <c r="AV107" i="1"/>
  <c r="AV101" i="1"/>
  <c r="AV97" i="1"/>
  <c r="AV93" i="1"/>
  <c r="AV89" i="1"/>
  <c r="AV85" i="1"/>
  <c r="AV81" i="1"/>
  <c r="AV77" i="1"/>
  <c r="AV103" i="1"/>
  <c r="AV102" i="1"/>
  <c r="AV98" i="1"/>
  <c r="AV94" i="1"/>
  <c r="AV90" i="1"/>
  <c r="AV86" i="1"/>
  <c r="AV82" i="1"/>
  <c r="AV78" i="1"/>
  <c r="AV99" i="1"/>
  <c r="AV95" i="1"/>
  <c r="AV91" i="1"/>
  <c r="AV87" i="1"/>
  <c r="AV83" i="1"/>
  <c r="AV79" i="1"/>
  <c r="AV100" i="1"/>
  <c r="AV96" i="1"/>
  <c r="AV92" i="1"/>
  <c r="AV76" i="1"/>
  <c r="AV72" i="1"/>
  <c r="AV68" i="1"/>
  <c r="AV64" i="1"/>
  <c r="AV60" i="1"/>
  <c r="AV56" i="1"/>
  <c r="AV73" i="1"/>
  <c r="AV69" i="1"/>
  <c r="AV65" i="1"/>
  <c r="AV61" i="1"/>
  <c r="AV57" i="1"/>
  <c r="AV53" i="1"/>
  <c r="AV80" i="1"/>
  <c r="AV74" i="1"/>
  <c r="AV70" i="1"/>
  <c r="AV66" i="1"/>
  <c r="AV62" i="1"/>
  <c r="AV58" i="1"/>
  <c r="AV54" i="1"/>
  <c r="AV88" i="1"/>
  <c r="AV84" i="1"/>
  <c r="AV75" i="1"/>
  <c r="AV71" i="1"/>
  <c r="AV67" i="1"/>
  <c r="AV63" i="1"/>
  <c r="AV59" i="1"/>
  <c r="AV55" i="1"/>
  <c r="AV48" i="1"/>
  <c r="AV44" i="1"/>
  <c r="AV40" i="1"/>
  <c r="AV36" i="1"/>
  <c r="AV32" i="1"/>
  <c r="AV49" i="1"/>
  <c r="AV45" i="1"/>
  <c r="AV41" i="1"/>
  <c r="AV37" i="1"/>
  <c r="AV33" i="1"/>
  <c r="AV29" i="1"/>
  <c r="AV25" i="1"/>
  <c r="AV21" i="1"/>
  <c r="AV17" i="1"/>
  <c r="AV13" i="1"/>
  <c r="AV52" i="1"/>
  <c r="AV50" i="1"/>
  <c r="AV46" i="1"/>
  <c r="AV42" i="1"/>
  <c r="AV38" i="1"/>
  <c r="AV34" i="1"/>
  <c r="AV30" i="1"/>
  <c r="AV26" i="1"/>
  <c r="AV22" i="1"/>
  <c r="AV18" i="1"/>
  <c r="AV14" i="1"/>
  <c r="AV51" i="1"/>
  <c r="AV47" i="1"/>
  <c r="AV43" i="1"/>
  <c r="AV39" i="1"/>
  <c r="AV35" i="1"/>
  <c r="AV31" i="1"/>
  <c r="AV27" i="1"/>
  <c r="AV24" i="1"/>
  <c r="AV7" i="1"/>
  <c r="AV8" i="1"/>
  <c r="AV11" i="1"/>
  <c r="AV10" i="1"/>
  <c r="AV6" i="1"/>
  <c r="AV28" i="1"/>
  <c r="AV12" i="1"/>
  <c r="AV20" i="1"/>
  <c r="AV19" i="1"/>
  <c r="AV16" i="1"/>
  <c r="AV15" i="1"/>
  <c r="AV9" i="1"/>
  <c r="AV23" i="1"/>
  <c r="S178" i="1"/>
  <c r="S170" i="1" s="1"/>
  <c r="S177" i="1"/>
  <c r="S169" i="1" s="1"/>
  <c r="S176" i="1"/>
  <c r="S168" i="1" s="1"/>
  <c r="S174" i="1"/>
  <c r="S166" i="1" s="1"/>
  <c r="S175" i="1"/>
  <c r="S167" i="1" s="1"/>
  <c r="S54" i="1" s="1"/>
  <c r="S173" i="1"/>
  <c r="S165" i="1" s="1"/>
  <c r="S151" i="1"/>
  <c r="S148" i="1"/>
  <c r="S144" i="1"/>
  <c r="S147" i="1"/>
  <c r="S145" i="1"/>
  <c r="S143" i="1"/>
  <c r="S139" i="1"/>
  <c r="S135" i="1"/>
  <c r="S131" i="1"/>
  <c r="S127" i="1"/>
  <c r="S140" i="1"/>
  <c r="S136" i="1"/>
  <c r="S153" i="1"/>
  <c r="S152" i="1"/>
  <c r="S138" i="1"/>
  <c r="S130" i="1"/>
  <c r="S128" i="1"/>
  <c r="S125" i="1"/>
  <c r="S121" i="1"/>
  <c r="S117" i="1"/>
  <c r="S141" i="1"/>
  <c r="S126" i="1"/>
  <c r="S122" i="1"/>
  <c r="S118" i="1"/>
  <c r="S146" i="1"/>
  <c r="S137" i="1"/>
  <c r="S133" i="1"/>
  <c r="S150" i="1"/>
  <c r="S129" i="1"/>
  <c r="S124" i="1"/>
  <c r="S115" i="1"/>
  <c r="S111" i="1"/>
  <c r="S132" i="1"/>
  <c r="S142" i="1"/>
  <c r="S123" i="1"/>
  <c r="S119" i="1"/>
  <c r="S149" i="1"/>
  <c r="S134" i="1"/>
  <c r="S108" i="1"/>
  <c r="S104" i="1"/>
  <c r="S120" i="1"/>
  <c r="S116" i="1"/>
  <c r="S113" i="1"/>
  <c r="S109" i="1"/>
  <c r="S114" i="1"/>
  <c r="S110" i="1"/>
  <c r="S112" i="1"/>
  <c r="S107" i="1"/>
  <c r="S103" i="1"/>
  <c r="S100" i="1"/>
  <c r="S96" i="1"/>
  <c r="S92" i="1"/>
  <c r="S88" i="1"/>
  <c r="S84" i="1"/>
  <c r="S80" i="1"/>
  <c r="S101" i="1"/>
  <c r="S97" i="1"/>
  <c r="S93" i="1"/>
  <c r="S89" i="1"/>
  <c r="S85" i="1"/>
  <c r="S81" i="1"/>
  <c r="S77" i="1"/>
  <c r="S106" i="1"/>
  <c r="S102" i="1"/>
  <c r="S98" i="1"/>
  <c r="S94" i="1"/>
  <c r="S90" i="1"/>
  <c r="S86" i="1"/>
  <c r="S82" i="1"/>
  <c r="S78" i="1"/>
  <c r="S105" i="1"/>
  <c r="S99" i="1"/>
  <c r="S95" i="1"/>
  <c r="S91" i="1"/>
  <c r="S75" i="1"/>
  <c r="S71" i="1"/>
  <c r="S67" i="1"/>
  <c r="S63" i="1"/>
  <c r="S59" i="1"/>
  <c r="S55" i="1"/>
  <c r="S76" i="1"/>
  <c r="S72" i="1"/>
  <c r="S68" i="1"/>
  <c r="S64" i="1"/>
  <c r="S60" i="1"/>
  <c r="S56" i="1"/>
  <c r="S52" i="1"/>
  <c r="S79" i="1"/>
  <c r="S73" i="1"/>
  <c r="S69" i="1"/>
  <c r="S65" i="1"/>
  <c r="S61" i="1"/>
  <c r="S57" i="1"/>
  <c r="S53" i="1"/>
  <c r="S87" i="1"/>
  <c r="S83" i="1"/>
  <c r="S74" i="1"/>
  <c r="S70" i="1"/>
  <c r="S66" i="1"/>
  <c r="S62" i="1"/>
  <c r="S58" i="1"/>
  <c r="S51" i="1"/>
  <c r="S47" i="1"/>
  <c r="S43" i="1"/>
  <c r="S39" i="1"/>
  <c r="S35" i="1"/>
  <c r="S31" i="1"/>
  <c r="S48" i="1"/>
  <c r="S44" i="1"/>
  <c r="S40" i="1"/>
  <c r="S36" i="1"/>
  <c r="S32" i="1"/>
  <c r="S28" i="1"/>
  <c r="S24" i="1"/>
  <c r="S20" i="1"/>
  <c r="S16" i="1"/>
  <c r="S12" i="1"/>
  <c r="S49" i="1"/>
  <c r="S45" i="1"/>
  <c r="S41" i="1"/>
  <c r="S37" i="1"/>
  <c r="S33" i="1"/>
  <c r="S29" i="1"/>
  <c r="S25" i="1"/>
  <c r="S21" i="1"/>
  <c r="S17" i="1"/>
  <c r="S50" i="1"/>
  <c r="S46" i="1"/>
  <c r="S42" i="1"/>
  <c r="S38" i="1"/>
  <c r="S34" i="1"/>
  <c r="S30" i="1"/>
  <c r="S26" i="1"/>
  <c r="S22" i="1"/>
  <c r="S19" i="1"/>
  <c r="S18" i="1"/>
  <c r="S15" i="1"/>
  <c r="S14" i="1"/>
  <c r="S10" i="1"/>
  <c r="S6" i="1"/>
  <c r="S27" i="1"/>
  <c r="S23" i="1"/>
  <c r="S7" i="1"/>
  <c r="S11" i="1"/>
  <c r="S13" i="1"/>
  <c r="S8" i="1"/>
  <c r="S9" i="1"/>
  <c r="U142" i="1"/>
  <c r="U138" i="1"/>
  <c r="U116" i="1"/>
  <c r="U109" i="1"/>
  <c r="U72" i="1"/>
  <c r="BR178" i="1"/>
  <c r="BR170" i="1" s="1"/>
  <c r="BR177" i="1"/>
  <c r="BR169" i="1" s="1"/>
  <c r="BR176" i="1"/>
  <c r="BR168" i="1" s="1"/>
  <c r="BR174" i="1"/>
  <c r="BR166" i="1" s="1"/>
  <c r="BR175" i="1"/>
  <c r="BR167" i="1" s="1"/>
  <c r="BR173" i="1"/>
  <c r="BR165" i="1" s="1"/>
  <c r="BR150" i="1"/>
  <c r="BR147" i="1"/>
  <c r="BR144" i="1"/>
  <c r="BR142" i="1"/>
  <c r="BR138" i="1"/>
  <c r="BR134" i="1"/>
  <c r="BR130" i="1"/>
  <c r="BR126" i="1"/>
  <c r="BR146" i="1"/>
  <c r="BR143" i="1"/>
  <c r="BR139" i="1"/>
  <c r="BR153" i="1"/>
  <c r="BR149" i="1"/>
  <c r="BR151" i="1"/>
  <c r="BR141" i="1"/>
  <c r="BR133" i="1"/>
  <c r="BR127" i="1"/>
  <c r="BR124" i="1"/>
  <c r="BR120" i="1"/>
  <c r="BR116" i="1"/>
  <c r="BR152" i="1"/>
  <c r="BR140" i="1"/>
  <c r="BR137" i="1"/>
  <c r="BR129" i="1"/>
  <c r="BR121" i="1"/>
  <c r="BR117" i="1"/>
  <c r="BR145" i="1"/>
  <c r="BR136" i="1"/>
  <c r="BR135" i="1"/>
  <c r="BR132" i="1"/>
  <c r="BR128" i="1"/>
  <c r="BR114" i="1"/>
  <c r="BR148" i="1"/>
  <c r="BR131" i="1"/>
  <c r="BR122" i="1"/>
  <c r="BR119" i="1"/>
  <c r="BR118" i="1"/>
  <c r="BR125" i="1"/>
  <c r="BR107" i="1"/>
  <c r="BR103" i="1"/>
  <c r="BR115" i="1"/>
  <c r="BR112" i="1"/>
  <c r="BR108" i="1"/>
  <c r="BR109" i="1"/>
  <c r="BR123" i="1"/>
  <c r="BR113" i="1"/>
  <c r="BR111" i="1"/>
  <c r="BR110" i="1"/>
  <c r="BR106" i="1"/>
  <c r="BR99" i="1"/>
  <c r="BR95" i="1"/>
  <c r="BR91" i="1"/>
  <c r="BR87" i="1"/>
  <c r="BR83" i="1"/>
  <c r="BR79" i="1"/>
  <c r="BR100" i="1"/>
  <c r="BR96" i="1"/>
  <c r="BR92" i="1"/>
  <c r="BR88" i="1"/>
  <c r="BR84" i="1"/>
  <c r="BR80" i="1"/>
  <c r="BR76" i="1"/>
  <c r="BR101" i="1"/>
  <c r="BR97" i="1"/>
  <c r="BR93" i="1"/>
  <c r="BR89" i="1"/>
  <c r="BR85" i="1"/>
  <c r="BR81" i="1"/>
  <c r="BR77" i="1"/>
  <c r="BR105" i="1"/>
  <c r="BR104" i="1"/>
  <c r="BR102" i="1"/>
  <c r="BR98" i="1"/>
  <c r="BR94" i="1"/>
  <c r="BR90" i="1"/>
  <c r="BR86" i="1"/>
  <c r="BR82" i="1"/>
  <c r="BR74" i="1"/>
  <c r="BR70" i="1"/>
  <c r="BR66" i="1"/>
  <c r="BR62" i="1"/>
  <c r="BR58" i="1"/>
  <c r="BR54" i="1"/>
  <c r="BR75" i="1"/>
  <c r="BR71" i="1"/>
  <c r="BR67" i="1"/>
  <c r="BR63" i="1"/>
  <c r="BR59" i="1"/>
  <c r="BR55" i="1"/>
  <c r="BR72" i="1"/>
  <c r="BR68" i="1"/>
  <c r="BR64" i="1"/>
  <c r="BR60" i="1"/>
  <c r="BR56" i="1"/>
  <c r="BR52" i="1"/>
  <c r="BR78" i="1"/>
  <c r="BR73" i="1"/>
  <c r="BR69" i="1"/>
  <c r="BR65" i="1"/>
  <c r="BR61" i="1"/>
  <c r="BR57" i="1"/>
  <c r="BR53" i="1"/>
  <c r="BR50" i="1"/>
  <c r="BR46" i="1"/>
  <c r="BR42" i="1"/>
  <c r="BR38" i="1"/>
  <c r="BR34" i="1"/>
  <c r="BR30" i="1"/>
  <c r="BR51" i="1"/>
  <c r="BR47" i="1"/>
  <c r="BR43" i="1"/>
  <c r="BR39" i="1"/>
  <c r="BR35" i="1"/>
  <c r="BR31" i="1"/>
  <c r="BR27" i="1"/>
  <c r="BR23" i="1"/>
  <c r="BR19" i="1"/>
  <c r="BR15" i="1"/>
  <c r="BR11" i="1"/>
  <c r="BR48" i="1"/>
  <c r="BR44" i="1"/>
  <c r="BR40" i="1"/>
  <c r="BR36" i="1"/>
  <c r="BR32" i="1"/>
  <c r="BR28" i="1"/>
  <c r="BR24" i="1"/>
  <c r="BR20" i="1"/>
  <c r="BR16" i="1"/>
  <c r="BR49" i="1"/>
  <c r="BR45" i="1"/>
  <c r="BR41" i="1"/>
  <c r="BR37" i="1"/>
  <c r="BR33" i="1"/>
  <c r="BR29" i="1"/>
  <c r="BR25" i="1"/>
  <c r="BR21" i="1"/>
  <c r="BR17" i="1"/>
  <c r="BR13" i="1"/>
  <c r="BR10" i="1"/>
  <c r="BR9" i="1"/>
  <c r="BR14" i="1"/>
  <c r="BR18" i="1"/>
  <c r="BR6" i="1"/>
  <c r="BR26" i="1"/>
  <c r="BR22" i="1"/>
  <c r="BR12" i="1"/>
  <c r="BR7" i="1"/>
  <c r="BR8" i="1"/>
  <c r="AL175" i="1"/>
  <c r="AL167" i="1" s="1"/>
  <c r="AL76" i="1" s="1"/>
  <c r="AL178" i="1"/>
  <c r="AL170" i="1" s="1"/>
  <c r="AL177" i="1"/>
  <c r="AL169" i="1" s="1"/>
  <c r="AL176" i="1"/>
  <c r="AL168" i="1" s="1"/>
  <c r="AL84" i="1" s="1"/>
  <c r="AL150" i="1"/>
  <c r="AL173" i="1"/>
  <c r="AL165" i="1" s="1"/>
  <c r="AL174" i="1"/>
  <c r="AL166" i="1" s="1"/>
  <c r="AL152" i="1"/>
  <c r="AL151" i="1"/>
  <c r="AL147" i="1"/>
  <c r="AL149" i="1"/>
  <c r="AL142" i="1"/>
  <c r="AL138" i="1"/>
  <c r="AL134" i="1"/>
  <c r="AL130" i="1"/>
  <c r="AL126" i="1"/>
  <c r="AL146" i="1"/>
  <c r="AL145" i="1"/>
  <c r="AL143" i="1"/>
  <c r="AL139" i="1"/>
  <c r="AL153" i="1"/>
  <c r="AL144" i="1"/>
  <c r="AL135" i="1"/>
  <c r="AL133" i="1"/>
  <c r="AL124" i="1"/>
  <c r="AL120" i="1"/>
  <c r="AL141" i="1"/>
  <c r="AL136" i="1"/>
  <c r="AL131" i="1"/>
  <c r="AL129" i="1"/>
  <c r="AL125" i="1"/>
  <c r="AL121" i="1"/>
  <c r="AL137" i="1"/>
  <c r="AL127" i="1"/>
  <c r="AL114" i="1"/>
  <c r="AL132" i="1"/>
  <c r="AL123" i="1"/>
  <c r="AL119" i="1"/>
  <c r="AL140" i="1"/>
  <c r="AL128" i="1"/>
  <c r="AL122" i="1"/>
  <c r="AL107" i="1"/>
  <c r="AL112" i="1"/>
  <c r="AL108" i="1"/>
  <c r="AL118" i="1"/>
  <c r="AL109" i="1"/>
  <c r="AL116" i="1"/>
  <c r="AL113" i="1"/>
  <c r="AL110" i="1"/>
  <c r="AL106" i="1"/>
  <c r="AL95" i="1"/>
  <c r="AL91" i="1"/>
  <c r="AL87" i="1"/>
  <c r="AL83" i="1"/>
  <c r="AL79" i="1"/>
  <c r="AL105" i="1"/>
  <c r="AL100" i="1"/>
  <c r="AL96" i="1"/>
  <c r="AL92" i="1"/>
  <c r="AL88" i="1"/>
  <c r="AL104" i="1"/>
  <c r="AL101" i="1"/>
  <c r="AL97" i="1"/>
  <c r="AL93" i="1"/>
  <c r="AL89" i="1"/>
  <c r="AL85" i="1"/>
  <c r="AL81" i="1"/>
  <c r="AL77" i="1"/>
  <c r="AL102" i="1"/>
  <c r="AL98" i="1"/>
  <c r="AL94" i="1"/>
  <c r="AL90" i="1"/>
  <c r="AL78" i="1"/>
  <c r="AL74" i="1"/>
  <c r="AL70" i="1"/>
  <c r="AL66" i="1"/>
  <c r="AL62" i="1"/>
  <c r="AL58" i="1"/>
  <c r="AL54" i="1"/>
  <c r="AL75" i="1"/>
  <c r="AL71" i="1"/>
  <c r="AL67" i="1"/>
  <c r="AL63" i="1"/>
  <c r="AL59" i="1"/>
  <c r="AL55" i="1"/>
  <c r="AL82" i="1"/>
  <c r="AL72" i="1"/>
  <c r="AL68" i="1"/>
  <c r="AL64" i="1"/>
  <c r="AL60" i="1"/>
  <c r="AL56" i="1"/>
  <c r="AL52" i="1"/>
  <c r="AL86" i="1"/>
  <c r="AL73" i="1"/>
  <c r="AL69" i="1"/>
  <c r="AL65" i="1"/>
  <c r="AL61" i="1"/>
  <c r="AL57" i="1"/>
  <c r="AL50" i="1"/>
  <c r="AL46" i="1"/>
  <c r="AL42" i="1"/>
  <c r="AL38" i="1"/>
  <c r="AL34" i="1"/>
  <c r="AL30" i="1"/>
  <c r="AL51" i="1"/>
  <c r="AL47" i="1"/>
  <c r="AL43" i="1"/>
  <c r="AL39" i="1"/>
  <c r="AL35" i="1"/>
  <c r="AL31" i="1"/>
  <c r="AL27" i="1"/>
  <c r="AL23" i="1"/>
  <c r="AL19" i="1"/>
  <c r="AL15" i="1"/>
  <c r="AL11" i="1"/>
  <c r="AL48" i="1"/>
  <c r="AL44" i="1"/>
  <c r="AL40" i="1"/>
  <c r="AL36" i="1"/>
  <c r="AL32" i="1"/>
  <c r="AL28" i="1"/>
  <c r="AL24" i="1"/>
  <c r="AL20" i="1"/>
  <c r="AL53" i="1"/>
  <c r="AL49" i="1"/>
  <c r="AL45" i="1"/>
  <c r="AL41" i="1"/>
  <c r="AL37" i="1"/>
  <c r="AL33" i="1"/>
  <c r="AL29" i="1"/>
  <c r="AL25" i="1"/>
  <c r="AL13" i="1"/>
  <c r="AL26" i="1"/>
  <c r="AL10" i="1"/>
  <c r="AL6" i="1"/>
  <c r="AL8" i="1"/>
  <c r="AL22" i="1"/>
  <c r="AL18" i="1"/>
  <c r="AL14" i="1"/>
  <c r="AL7" i="1"/>
  <c r="AL21" i="1"/>
  <c r="AL17" i="1"/>
  <c r="BS174" i="1"/>
  <c r="BS166" i="1" s="1"/>
  <c r="BS173" i="1"/>
  <c r="BS165" i="1" s="1"/>
  <c r="BS175" i="1"/>
  <c r="BS167" i="1" s="1"/>
  <c r="BS178" i="1"/>
  <c r="BS170" i="1" s="1"/>
  <c r="BS177" i="1"/>
  <c r="BS169" i="1" s="1"/>
  <c r="BS176" i="1"/>
  <c r="BS168" i="1" s="1"/>
  <c r="BS151" i="1"/>
  <c r="BS153" i="1"/>
  <c r="BS148" i="1"/>
  <c r="BS144" i="1"/>
  <c r="BS147" i="1"/>
  <c r="BS146" i="1"/>
  <c r="BS143" i="1"/>
  <c r="BS139" i="1"/>
  <c r="BS135" i="1"/>
  <c r="BS131" i="1"/>
  <c r="BS127" i="1"/>
  <c r="BS149" i="1"/>
  <c r="BS140" i="1"/>
  <c r="BS136" i="1"/>
  <c r="BS152" i="1"/>
  <c r="BS145" i="1"/>
  <c r="BS150" i="1"/>
  <c r="BS142" i="1"/>
  <c r="BS137" i="1"/>
  <c r="BS130" i="1"/>
  <c r="BS129" i="1"/>
  <c r="BS121" i="1"/>
  <c r="BS117" i="1"/>
  <c r="BS138" i="1"/>
  <c r="BS132" i="1"/>
  <c r="BS126" i="1"/>
  <c r="BS125" i="1"/>
  <c r="BS122" i="1"/>
  <c r="BS118" i="1"/>
  <c r="BS128" i="1"/>
  <c r="BS123" i="1"/>
  <c r="BS115" i="1"/>
  <c r="BS111" i="1"/>
  <c r="BS141" i="1"/>
  <c r="BS120" i="1"/>
  <c r="BS134" i="1"/>
  <c r="BS133" i="1"/>
  <c r="BS119" i="1"/>
  <c r="BS112" i="1"/>
  <c r="BS108" i="1"/>
  <c r="BS104" i="1"/>
  <c r="BS109" i="1"/>
  <c r="BS105" i="1"/>
  <c r="BS116" i="1"/>
  <c r="BS114" i="1"/>
  <c r="BS113" i="1"/>
  <c r="BS110" i="1"/>
  <c r="BS124" i="1"/>
  <c r="BS107" i="1"/>
  <c r="BS103" i="1"/>
  <c r="BS106" i="1"/>
  <c r="BS100" i="1"/>
  <c r="BS96" i="1"/>
  <c r="BS92" i="1"/>
  <c r="BS88" i="1"/>
  <c r="BS84" i="1"/>
  <c r="BS80" i="1"/>
  <c r="BS101" i="1"/>
  <c r="BS97" i="1"/>
  <c r="BS93" i="1"/>
  <c r="BS89" i="1"/>
  <c r="BS85" i="1"/>
  <c r="BS81" i="1"/>
  <c r="BS77" i="1"/>
  <c r="BS102" i="1"/>
  <c r="BS98" i="1"/>
  <c r="BS94" i="1"/>
  <c r="BS90" i="1"/>
  <c r="BS86" i="1"/>
  <c r="BS82" i="1"/>
  <c r="BS78" i="1"/>
  <c r="BS99" i="1"/>
  <c r="BS95" i="1"/>
  <c r="BS91" i="1"/>
  <c r="BS76" i="1"/>
  <c r="BS75" i="1"/>
  <c r="BS71" i="1"/>
  <c r="BS67" i="1"/>
  <c r="BS63" i="1"/>
  <c r="BS59" i="1"/>
  <c r="BS55" i="1"/>
  <c r="BS72" i="1"/>
  <c r="BS68" i="1"/>
  <c r="BS64" i="1"/>
  <c r="BS60" i="1"/>
  <c r="BS56" i="1"/>
  <c r="BS52" i="1"/>
  <c r="BS79" i="1"/>
  <c r="BS73" i="1"/>
  <c r="BS69" i="1"/>
  <c r="BS65" i="1"/>
  <c r="BS61" i="1"/>
  <c r="BS57" i="1"/>
  <c r="BS53" i="1"/>
  <c r="BS87" i="1"/>
  <c r="BS83" i="1"/>
  <c r="BS74" i="1"/>
  <c r="BS70" i="1"/>
  <c r="BS66" i="1"/>
  <c r="BS62" i="1"/>
  <c r="BS58" i="1"/>
  <c r="BS54" i="1"/>
  <c r="BS51" i="1"/>
  <c r="BS47" i="1"/>
  <c r="BS43" i="1"/>
  <c r="BS39" i="1"/>
  <c r="BS35" i="1"/>
  <c r="BS31" i="1"/>
  <c r="BS48" i="1"/>
  <c r="BS44" i="1"/>
  <c r="BS40" i="1"/>
  <c r="BS36" i="1"/>
  <c r="BS32" i="1"/>
  <c r="BS28" i="1"/>
  <c r="BS24" i="1"/>
  <c r="BS20" i="1"/>
  <c r="BS16" i="1"/>
  <c r="BS12" i="1"/>
  <c r="BS49" i="1"/>
  <c r="BS45" i="1"/>
  <c r="BS41" i="1"/>
  <c r="BS37" i="1"/>
  <c r="BS33" i="1"/>
  <c r="BS29" i="1"/>
  <c r="BS25" i="1"/>
  <c r="BS21" i="1"/>
  <c r="BS17" i="1"/>
  <c r="BS13" i="1"/>
  <c r="BS50" i="1"/>
  <c r="BS46" i="1"/>
  <c r="BS42" i="1"/>
  <c r="BS38" i="1"/>
  <c r="BS34" i="1"/>
  <c r="BS30" i="1"/>
  <c r="BS26" i="1"/>
  <c r="BS19" i="1"/>
  <c r="BS18" i="1"/>
  <c r="BS15" i="1"/>
  <c r="BS14" i="1"/>
  <c r="BS6" i="1"/>
  <c r="BS9" i="1"/>
  <c r="BS27" i="1"/>
  <c r="BS23" i="1"/>
  <c r="BS22" i="1"/>
  <c r="BS7" i="1"/>
  <c r="BS10" i="1"/>
  <c r="BS8" i="1"/>
  <c r="BS11" i="1"/>
  <c r="AE178" i="1"/>
  <c r="AE170" i="1" s="1"/>
  <c r="AE177" i="1"/>
  <c r="AE169" i="1" s="1"/>
  <c r="AE176" i="1"/>
  <c r="AE168" i="1" s="1"/>
  <c r="AE174" i="1"/>
  <c r="AE166" i="1" s="1"/>
  <c r="AE175" i="1"/>
  <c r="AE167" i="1" s="1"/>
  <c r="AE76" i="1" s="1"/>
  <c r="AE173" i="1"/>
  <c r="AE165" i="1" s="1"/>
  <c r="AE151" i="1"/>
  <c r="AE148" i="1"/>
  <c r="AE144" i="1"/>
  <c r="AE143" i="1"/>
  <c r="AE139" i="1"/>
  <c r="AE135" i="1"/>
  <c r="AE131" i="1"/>
  <c r="AE127" i="1"/>
  <c r="AE140" i="1"/>
  <c r="AE136" i="1"/>
  <c r="AE150" i="1"/>
  <c r="AE149" i="1"/>
  <c r="AE147" i="1"/>
  <c r="AE146" i="1"/>
  <c r="AE145" i="1"/>
  <c r="AE142" i="1"/>
  <c r="AE125" i="1"/>
  <c r="AE121" i="1"/>
  <c r="AE117" i="1"/>
  <c r="AE141" i="1"/>
  <c r="AE138" i="1"/>
  <c r="AE134" i="1"/>
  <c r="AE133" i="1"/>
  <c r="AE132" i="1"/>
  <c r="AE128" i="1"/>
  <c r="AE122" i="1"/>
  <c r="AE118" i="1"/>
  <c r="AE152" i="1"/>
  <c r="AE137" i="1"/>
  <c r="AE130" i="1"/>
  <c r="AE129" i="1"/>
  <c r="AE153" i="1"/>
  <c r="AE115" i="1"/>
  <c r="AE111" i="1"/>
  <c r="AE123" i="1"/>
  <c r="AE120" i="1"/>
  <c r="AE119" i="1"/>
  <c r="AE126" i="1"/>
  <c r="AE114" i="1"/>
  <c r="AE113" i="1"/>
  <c r="AE108" i="1"/>
  <c r="AE104" i="1"/>
  <c r="AE116" i="1"/>
  <c r="AE109" i="1"/>
  <c r="AE110" i="1"/>
  <c r="AE124" i="1"/>
  <c r="AE112" i="1"/>
  <c r="AE107" i="1"/>
  <c r="AE103" i="1"/>
  <c r="AE100" i="1"/>
  <c r="AE96" i="1"/>
  <c r="AE92" i="1"/>
  <c r="AE88" i="1"/>
  <c r="AE84" i="1"/>
  <c r="AE80" i="1"/>
  <c r="AE105" i="1"/>
  <c r="AE101" i="1"/>
  <c r="AE97" i="1"/>
  <c r="AE93" i="1"/>
  <c r="AE89" i="1"/>
  <c r="AE85" i="1"/>
  <c r="AE81" i="1"/>
  <c r="AE77" i="1"/>
  <c r="AE106" i="1"/>
  <c r="AE102" i="1"/>
  <c r="AE98" i="1"/>
  <c r="AE94" i="1"/>
  <c r="AE90" i="1"/>
  <c r="AE86" i="1"/>
  <c r="AE82" i="1"/>
  <c r="AE78" i="1"/>
  <c r="AE99" i="1"/>
  <c r="AE95" i="1"/>
  <c r="AE91" i="1"/>
  <c r="AE75" i="1"/>
  <c r="AE71" i="1"/>
  <c r="AE67" i="1"/>
  <c r="AE63" i="1"/>
  <c r="AE59" i="1"/>
  <c r="AE55" i="1"/>
  <c r="AE72" i="1"/>
  <c r="AE68" i="1"/>
  <c r="AE64" i="1"/>
  <c r="AE60" i="1"/>
  <c r="AE56" i="1"/>
  <c r="AE52" i="1"/>
  <c r="AE79" i="1"/>
  <c r="AE73" i="1"/>
  <c r="AE69" i="1"/>
  <c r="AE65" i="1"/>
  <c r="AE61" i="1"/>
  <c r="AE57" i="1"/>
  <c r="AE53" i="1"/>
  <c r="AE87" i="1"/>
  <c r="AE83" i="1"/>
  <c r="AE74" i="1"/>
  <c r="AE70" i="1"/>
  <c r="AE66" i="1"/>
  <c r="AE62" i="1"/>
  <c r="AE58" i="1"/>
  <c r="AE54" i="1"/>
  <c r="AE51" i="1"/>
  <c r="AE47" i="1"/>
  <c r="AE43" i="1"/>
  <c r="AE39" i="1"/>
  <c r="AE35" i="1"/>
  <c r="AE31" i="1"/>
  <c r="AE48" i="1"/>
  <c r="AE44" i="1"/>
  <c r="AE40" i="1"/>
  <c r="AE36" i="1"/>
  <c r="AE32" i="1"/>
  <c r="AE28" i="1"/>
  <c r="AE24" i="1"/>
  <c r="AE20" i="1"/>
  <c r="AE16" i="1"/>
  <c r="AE12" i="1"/>
  <c r="AE49" i="1"/>
  <c r="AE45" i="1"/>
  <c r="AE41" i="1"/>
  <c r="AE37" i="1"/>
  <c r="AE33" i="1"/>
  <c r="AE29" i="1"/>
  <c r="AE25" i="1"/>
  <c r="AE21" i="1"/>
  <c r="AE17" i="1"/>
  <c r="AE50" i="1"/>
  <c r="AE46" i="1"/>
  <c r="AE42" i="1"/>
  <c r="AE38" i="1"/>
  <c r="AE34" i="1"/>
  <c r="AE30" i="1"/>
  <c r="AE26" i="1"/>
  <c r="AE19" i="1"/>
  <c r="AE15" i="1"/>
  <c r="AE10" i="1"/>
  <c r="AE6" i="1"/>
  <c r="AE11" i="1"/>
  <c r="AE7" i="1"/>
  <c r="AE27" i="1"/>
  <c r="AE23" i="1"/>
  <c r="AE22" i="1"/>
  <c r="AE18" i="1"/>
  <c r="AE14" i="1"/>
  <c r="AE13" i="1"/>
  <c r="AE8" i="1"/>
  <c r="AE9" i="1"/>
  <c r="BI178" i="1"/>
  <c r="BI170" i="1" s="1"/>
  <c r="BI177" i="1"/>
  <c r="BI169" i="1" s="1"/>
  <c r="BI176" i="1"/>
  <c r="BI168" i="1" s="1"/>
  <c r="BI174" i="1"/>
  <c r="BI166" i="1" s="1"/>
  <c r="BI173" i="1"/>
  <c r="BI165" i="1" s="1"/>
  <c r="BI153" i="1"/>
  <c r="P153" i="1" s="1"/>
  <c r="BI175" i="1"/>
  <c r="BI167" i="1" s="1"/>
  <c r="BI150" i="1"/>
  <c r="P150" i="1" s="1"/>
  <c r="BI146" i="1"/>
  <c r="P146" i="1" s="1"/>
  <c r="BI152" i="1"/>
  <c r="P152" i="1" s="1"/>
  <c r="BI144" i="1"/>
  <c r="P144" i="1" s="1"/>
  <c r="BI141" i="1"/>
  <c r="P141" i="1" s="1"/>
  <c r="BI137" i="1"/>
  <c r="P137" i="1" s="1"/>
  <c r="BI133" i="1"/>
  <c r="BI129" i="1"/>
  <c r="BI151" i="1"/>
  <c r="P151" i="1" s="1"/>
  <c r="BI149" i="1"/>
  <c r="P149" i="1" s="1"/>
  <c r="BI147" i="1"/>
  <c r="P147" i="1" s="1"/>
  <c r="BI142" i="1"/>
  <c r="BI138" i="1"/>
  <c r="BI145" i="1"/>
  <c r="P145" i="1" s="1"/>
  <c r="BI134" i="1"/>
  <c r="BI127" i="1"/>
  <c r="BI123" i="1"/>
  <c r="BI119" i="1"/>
  <c r="P119" i="1" s="1"/>
  <c r="BI148" i="1"/>
  <c r="P148" i="1" s="1"/>
  <c r="BI143" i="1"/>
  <c r="BI140" i="1"/>
  <c r="P140" i="1" s="1"/>
  <c r="BI130" i="1"/>
  <c r="P130" i="1" s="1"/>
  <c r="BI124" i="1"/>
  <c r="P124" i="1" s="1"/>
  <c r="BI120" i="1"/>
  <c r="BI116" i="1"/>
  <c r="BI139" i="1"/>
  <c r="P139" i="1" s="1"/>
  <c r="BI136" i="1"/>
  <c r="P136" i="1" s="1"/>
  <c r="BI135" i="1"/>
  <c r="P135" i="1" s="1"/>
  <c r="BI126" i="1"/>
  <c r="P126" i="1" s="1"/>
  <c r="BI113" i="1"/>
  <c r="P113" i="1" s="1"/>
  <c r="BI125" i="1"/>
  <c r="BI122" i="1"/>
  <c r="BI132" i="1"/>
  <c r="P132" i="1" s="1"/>
  <c r="BI131" i="1"/>
  <c r="P131" i="1" s="1"/>
  <c r="BI121" i="1"/>
  <c r="BI128" i="1"/>
  <c r="BI110" i="1"/>
  <c r="P110" i="1" s="1"/>
  <c r="BI106" i="1"/>
  <c r="BI115" i="1"/>
  <c r="BI107" i="1"/>
  <c r="P107" i="1" s="1"/>
  <c r="BI117" i="1"/>
  <c r="P117" i="1" s="1"/>
  <c r="BI112" i="1"/>
  <c r="BI108" i="1"/>
  <c r="P108" i="1" s="1"/>
  <c r="BI118" i="1"/>
  <c r="P118" i="1" s="1"/>
  <c r="BI114" i="1"/>
  <c r="BI111" i="1"/>
  <c r="P111" i="1" s="1"/>
  <c r="BI109" i="1"/>
  <c r="BI105" i="1"/>
  <c r="BI103" i="1"/>
  <c r="P103" i="1" s="1"/>
  <c r="BI102" i="1"/>
  <c r="P102" i="1" s="1"/>
  <c r="BI98" i="1"/>
  <c r="P98" i="1" s="1"/>
  <c r="BI94" i="1"/>
  <c r="P94" i="1" s="1"/>
  <c r="BI90" i="1"/>
  <c r="BI86" i="1"/>
  <c r="P86" i="1" s="1"/>
  <c r="BI82" i="1"/>
  <c r="BI78" i="1"/>
  <c r="BI99" i="1"/>
  <c r="P99" i="1" s="1"/>
  <c r="BI95" i="1"/>
  <c r="P95" i="1" s="1"/>
  <c r="BI91" i="1"/>
  <c r="P91" i="1" s="1"/>
  <c r="BI87" i="1"/>
  <c r="P87" i="1" s="1"/>
  <c r="BI83" i="1"/>
  <c r="P83" i="1" s="1"/>
  <c r="BI79" i="1"/>
  <c r="P79" i="1" s="1"/>
  <c r="BI100" i="1"/>
  <c r="P100" i="1" s="1"/>
  <c r="BI96" i="1"/>
  <c r="P96" i="1" s="1"/>
  <c r="BI92" i="1"/>
  <c r="BI88" i="1"/>
  <c r="P88" i="1" s="1"/>
  <c r="BI84" i="1"/>
  <c r="P84" i="1" s="1"/>
  <c r="BI80" i="1"/>
  <c r="P80" i="1" s="1"/>
  <c r="BI104" i="1"/>
  <c r="P104" i="1" s="1"/>
  <c r="BI101" i="1"/>
  <c r="P101" i="1" s="1"/>
  <c r="BI97" i="1"/>
  <c r="P97" i="1" s="1"/>
  <c r="BI93" i="1"/>
  <c r="P93" i="1" s="1"/>
  <c r="BI89" i="1"/>
  <c r="P89" i="1" s="1"/>
  <c r="BI81" i="1"/>
  <c r="P81" i="1" s="1"/>
  <c r="BI73" i="1"/>
  <c r="P73" i="1" s="1"/>
  <c r="BI69" i="1"/>
  <c r="P69" i="1" s="1"/>
  <c r="BI65" i="1"/>
  <c r="P65" i="1" s="1"/>
  <c r="BI61" i="1"/>
  <c r="BI57" i="1"/>
  <c r="BI53" i="1"/>
  <c r="BI85" i="1"/>
  <c r="P85" i="1" s="1"/>
  <c r="BI77" i="1"/>
  <c r="P77" i="1" s="1"/>
  <c r="BI74" i="1"/>
  <c r="BI70" i="1"/>
  <c r="P70" i="1" s="1"/>
  <c r="BI66" i="1"/>
  <c r="P66" i="1" s="1"/>
  <c r="BI62" i="1"/>
  <c r="P62" i="1" s="1"/>
  <c r="BI58" i="1"/>
  <c r="P58" i="1" s="1"/>
  <c r="BI54" i="1"/>
  <c r="P54" i="1" s="1"/>
  <c r="BI75" i="1"/>
  <c r="P75" i="1" s="1"/>
  <c r="BI71" i="1"/>
  <c r="BI67" i="1"/>
  <c r="BI63" i="1"/>
  <c r="P63" i="1" s="1"/>
  <c r="BI59" i="1"/>
  <c r="BI55" i="1"/>
  <c r="P55" i="1" s="1"/>
  <c r="BI76" i="1"/>
  <c r="P76" i="1" s="1"/>
  <c r="BI72" i="1"/>
  <c r="BI68" i="1"/>
  <c r="BI64" i="1"/>
  <c r="BI60" i="1"/>
  <c r="P60" i="1" s="1"/>
  <c r="BI56" i="1"/>
  <c r="P56" i="1" s="1"/>
  <c r="BI49" i="1"/>
  <c r="P49" i="1" s="1"/>
  <c r="BI45" i="1"/>
  <c r="P45" i="1" s="1"/>
  <c r="BI41" i="1"/>
  <c r="BI37" i="1"/>
  <c r="P37" i="1" s="1"/>
  <c r="BI33" i="1"/>
  <c r="P33" i="1" s="1"/>
  <c r="BI29" i="1"/>
  <c r="P29" i="1" s="1"/>
  <c r="BI52" i="1"/>
  <c r="P52" i="1" s="1"/>
  <c r="BI50" i="1"/>
  <c r="BI46" i="1"/>
  <c r="P46" i="1" s="1"/>
  <c r="BI42" i="1"/>
  <c r="P42" i="1" s="1"/>
  <c r="BI38" i="1"/>
  <c r="P38" i="1" s="1"/>
  <c r="BI34" i="1"/>
  <c r="BI30" i="1"/>
  <c r="P30" i="1" s="1"/>
  <c r="BI26" i="1"/>
  <c r="P26" i="1" s="1"/>
  <c r="BI22" i="1"/>
  <c r="BI18" i="1"/>
  <c r="P18" i="1" s="1"/>
  <c r="BI14" i="1"/>
  <c r="P14" i="1" s="1"/>
  <c r="BI10" i="1"/>
  <c r="P10" i="1" s="1"/>
  <c r="BI51" i="1"/>
  <c r="BI47" i="1"/>
  <c r="BI43" i="1"/>
  <c r="P43" i="1" s="1"/>
  <c r="BI39" i="1"/>
  <c r="BI35" i="1"/>
  <c r="P35" i="1" s="1"/>
  <c r="BI31" i="1"/>
  <c r="P31" i="1" s="1"/>
  <c r="BI27" i="1"/>
  <c r="P27" i="1" s="1"/>
  <c r="BI23" i="1"/>
  <c r="P23" i="1" s="1"/>
  <c r="BI19" i="1"/>
  <c r="P19" i="1" s="1"/>
  <c r="BI15" i="1"/>
  <c r="P15" i="1" s="1"/>
  <c r="BI48" i="1"/>
  <c r="BI44" i="1"/>
  <c r="P44" i="1" s="1"/>
  <c r="BI40" i="1"/>
  <c r="P40" i="1" s="1"/>
  <c r="BI36" i="1"/>
  <c r="P36" i="1" s="1"/>
  <c r="BI32" i="1"/>
  <c r="BI28" i="1"/>
  <c r="BI24" i="1"/>
  <c r="P24" i="1" s="1"/>
  <c r="BI21" i="1"/>
  <c r="P21" i="1" s="1"/>
  <c r="BI17" i="1"/>
  <c r="P17" i="1" s="1"/>
  <c r="BI13" i="1"/>
  <c r="P13" i="1" s="1"/>
  <c r="BI11" i="1"/>
  <c r="BI8" i="1"/>
  <c r="P8" i="1" s="1"/>
  <c r="BI16" i="1"/>
  <c r="BI9" i="1"/>
  <c r="P9" i="1" s="1"/>
  <c r="BI7" i="1"/>
  <c r="P7" i="1" s="1"/>
  <c r="BI20" i="1"/>
  <c r="BI12" i="1"/>
  <c r="P12" i="1" s="1"/>
  <c r="BI6" i="1"/>
  <c r="P6" i="1" s="1"/>
  <c r="BI25" i="1"/>
  <c r="BD122" i="1"/>
  <c r="BD78" i="1"/>
  <c r="BU178" i="1"/>
  <c r="BU170" i="1" s="1"/>
  <c r="BU177" i="1"/>
  <c r="BU169" i="1" s="1"/>
  <c r="BU176" i="1"/>
  <c r="BU168" i="1" s="1"/>
  <c r="BU174" i="1"/>
  <c r="BU166" i="1" s="1"/>
  <c r="BU175" i="1"/>
  <c r="BU167" i="1" s="1"/>
  <c r="BU173" i="1"/>
  <c r="BU165" i="1" s="1"/>
  <c r="BU152" i="1"/>
  <c r="BU149" i="1"/>
  <c r="BU145" i="1"/>
  <c r="BU140" i="1"/>
  <c r="BU136" i="1"/>
  <c r="BU132" i="1"/>
  <c r="BU128" i="1"/>
  <c r="BU153" i="1"/>
  <c r="BU141" i="1"/>
  <c r="BU137" i="1"/>
  <c r="BU151" i="1"/>
  <c r="BU150" i="1"/>
  <c r="BU148" i="1"/>
  <c r="BU138" i="1"/>
  <c r="BU126" i="1"/>
  <c r="BU125" i="1"/>
  <c r="BU122" i="1"/>
  <c r="BU118" i="1"/>
  <c r="BU147" i="1"/>
  <c r="BU143" i="1"/>
  <c r="BU135" i="1"/>
  <c r="BU123" i="1"/>
  <c r="BU119" i="1"/>
  <c r="BU144" i="1"/>
  <c r="BU139" i="1"/>
  <c r="BU134" i="1"/>
  <c r="BU133" i="1"/>
  <c r="BU131" i="1"/>
  <c r="BU142" i="1"/>
  <c r="BU129" i="1"/>
  <c r="BU124" i="1"/>
  <c r="BU116" i="1"/>
  <c r="BU112" i="1"/>
  <c r="BU130" i="1"/>
  <c r="BU146" i="1"/>
  <c r="BU127" i="1"/>
  <c r="BU121" i="1"/>
  <c r="BU115" i="1"/>
  <c r="BU109" i="1"/>
  <c r="BU105" i="1"/>
  <c r="BU114" i="1"/>
  <c r="BU113" i="1"/>
  <c r="BU110" i="1"/>
  <c r="BU106" i="1"/>
  <c r="BU111" i="1"/>
  <c r="BU107" i="1"/>
  <c r="BU120" i="1"/>
  <c r="BU117" i="1"/>
  <c r="BU108" i="1"/>
  <c r="BU104" i="1"/>
  <c r="BU103" i="1"/>
  <c r="BU101" i="1"/>
  <c r="BU97" i="1"/>
  <c r="BU93" i="1"/>
  <c r="BU89" i="1"/>
  <c r="BU85" i="1"/>
  <c r="BU81" i="1"/>
  <c r="BU77" i="1"/>
  <c r="BU102" i="1"/>
  <c r="BU98" i="1"/>
  <c r="BU94" i="1"/>
  <c r="BU90" i="1"/>
  <c r="BU86" i="1"/>
  <c r="BU82" i="1"/>
  <c r="BU78" i="1"/>
  <c r="BU99" i="1"/>
  <c r="BU95" i="1"/>
  <c r="BU91" i="1"/>
  <c r="BU87" i="1"/>
  <c r="BU83" i="1"/>
  <c r="BU79" i="1"/>
  <c r="BU100" i="1"/>
  <c r="BU96" i="1"/>
  <c r="BU92" i="1"/>
  <c r="BU88" i="1"/>
  <c r="BU84" i="1"/>
  <c r="BU72" i="1"/>
  <c r="BU68" i="1"/>
  <c r="BU64" i="1"/>
  <c r="BU60" i="1"/>
  <c r="BU56" i="1"/>
  <c r="BU73" i="1"/>
  <c r="BU69" i="1"/>
  <c r="BU65" i="1"/>
  <c r="BU61" i="1"/>
  <c r="BU57" i="1"/>
  <c r="BU53" i="1"/>
  <c r="BU74" i="1"/>
  <c r="BU70" i="1"/>
  <c r="BU66" i="1"/>
  <c r="BU62" i="1"/>
  <c r="BU58" i="1"/>
  <c r="BU54" i="1"/>
  <c r="BU80" i="1"/>
  <c r="BU76" i="1"/>
  <c r="BU75" i="1"/>
  <c r="BU71" i="1"/>
  <c r="BU67" i="1"/>
  <c r="BU63" i="1"/>
  <c r="BU59" i="1"/>
  <c r="BU55" i="1"/>
  <c r="BU48" i="1"/>
  <c r="BU44" i="1"/>
  <c r="BU40" i="1"/>
  <c r="BU36" i="1"/>
  <c r="BU32" i="1"/>
  <c r="BU52" i="1"/>
  <c r="BU49" i="1"/>
  <c r="BU45" i="1"/>
  <c r="BU41" i="1"/>
  <c r="BU37" i="1"/>
  <c r="BU33" i="1"/>
  <c r="BU29" i="1"/>
  <c r="BU25" i="1"/>
  <c r="BU21" i="1"/>
  <c r="BU17" i="1"/>
  <c r="BU13" i="1"/>
  <c r="BU50" i="1"/>
  <c r="BU46" i="1"/>
  <c r="BU42" i="1"/>
  <c r="BU38" i="1"/>
  <c r="BU34" i="1"/>
  <c r="BU30" i="1"/>
  <c r="BU26" i="1"/>
  <c r="BU22" i="1"/>
  <c r="BU18" i="1"/>
  <c r="BU14" i="1"/>
  <c r="BU51" i="1"/>
  <c r="BU47" i="1"/>
  <c r="BU43" i="1"/>
  <c r="BU39" i="1"/>
  <c r="BU35" i="1"/>
  <c r="BU31" i="1"/>
  <c r="BU27" i="1"/>
  <c r="BU23" i="1"/>
  <c r="BU7" i="1"/>
  <c r="BU16" i="1"/>
  <c r="BU8" i="1"/>
  <c r="BU6" i="1"/>
  <c r="BU24" i="1"/>
  <c r="BU20" i="1"/>
  <c r="BU12" i="1"/>
  <c r="BU28" i="1"/>
  <c r="BU11" i="1"/>
  <c r="BU10" i="1"/>
  <c r="BU9" i="1"/>
  <c r="BU15" i="1"/>
  <c r="BU19" i="1"/>
  <c r="BA178" i="1"/>
  <c r="BA170" i="1" s="1"/>
  <c r="BA177" i="1"/>
  <c r="BA169" i="1" s="1"/>
  <c r="BA176" i="1"/>
  <c r="BA168" i="1" s="1"/>
  <c r="BA175" i="1"/>
  <c r="BA167" i="1" s="1"/>
  <c r="BA174" i="1"/>
  <c r="BA166" i="1" s="1"/>
  <c r="BA173" i="1"/>
  <c r="BA165" i="1" s="1"/>
  <c r="BA153" i="1"/>
  <c r="BA152" i="1"/>
  <c r="BA146" i="1"/>
  <c r="BA149" i="1"/>
  <c r="BA141" i="1"/>
  <c r="BA137" i="1"/>
  <c r="BA133" i="1"/>
  <c r="BA129" i="1"/>
  <c r="BA151" i="1"/>
  <c r="BA145" i="1"/>
  <c r="BA142" i="1"/>
  <c r="BA138" i="1"/>
  <c r="BA148" i="1"/>
  <c r="BA150" i="1"/>
  <c r="BA126" i="1"/>
  <c r="BA123" i="1"/>
  <c r="BA119" i="1"/>
  <c r="BA144" i="1"/>
  <c r="BA136" i="1"/>
  <c r="BA135" i="1"/>
  <c r="BA124" i="1"/>
  <c r="BA120" i="1"/>
  <c r="BA116" i="1"/>
  <c r="BA143" i="1"/>
  <c r="BA134" i="1"/>
  <c r="BA131" i="1"/>
  <c r="BA132" i="1"/>
  <c r="BA127" i="1"/>
  <c r="BA121" i="1"/>
  <c r="BA113" i="1"/>
  <c r="BA147" i="1"/>
  <c r="BA139" i="1"/>
  <c r="BA128" i="1"/>
  <c r="BA140" i="1"/>
  <c r="BA130" i="1"/>
  <c r="BA125" i="1"/>
  <c r="BA122" i="1"/>
  <c r="BA115" i="1"/>
  <c r="BA110" i="1"/>
  <c r="BA106" i="1"/>
  <c r="BA118" i="1"/>
  <c r="BA114" i="1"/>
  <c r="BA112" i="1"/>
  <c r="BA107" i="1"/>
  <c r="BA111" i="1"/>
  <c r="BA108" i="1"/>
  <c r="BA117" i="1"/>
  <c r="BA109" i="1"/>
  <c r="BA105" i="1"/>
  <c r="BA102" i="1"/>
  <c r="BA98" i="1"/>
  <c r="BA94" i="1"/>
  <c r="BA90" i="1"/>
  <c r="BA86" i="1"/>
  <c r="BA82" i="1"/>
  <c r="BA78" i="1"/>
  <c r="BA103" i="1"/>
  <c r="BA99" i="1"/>
  <c r="BA95" i="1"/>
  <c r="BA91" i="1"/>
  <c r="BA87" i="1"/>
  <c r="BA83" i="1"/>
  <c r="BA79" i="1"/>
  <c r="BA104" i="1"/>
  <c r="BA100" i="1"/>
  <c r="BA96" i="1"/>
  <c r="BA92" i="1"/>
  <c r="BA88" i="1"/>
  <c r="BA84" i="1"/>
  <c r="BA80" i="1"/>
  <c r="BA101" i="1"/>
  <c r="BA97" i="1"/>
  <c r="BA93" i="1"/>
  <c r="BA73" i="1"/>
  <c r="BA69" i="1"/>
  <c r="BA65" i="1"/>
  <c r="BA61" i="1"/>
  <c r="BA57" i="1"/>
  <c r="BA53" i="1"/>
  <c r="BA81" i="1"/>
  <c r="BA74" i="1"/>
  <c r="BA70" i="1"/>
  <c r="BA66" i="1"/>
  <c r="BA62" i="1"/>
  <c r="BA58" i="1"/>
  <c r="BA54" i="1"/>
  <c r="BA89" i="1"/>
  <c r="BA85" i="1"/>
  <c r="BA77" i="1"/>
  <c r="BA75" i="1"/>
  <c r="BA71" i="1"/>
  <c r="BA67" i="1"/>
  <c r="BA63" i="1"/>
  <c r="BA59" i="1"/>
  <c r="BA55" i="1"/>
  <c r="BA76" i="1"/>
  <c r="BA72" i="1"/>
  <c r="BA68" i="1"/>
  <c r="BA64" i="1"/>
  <c r="BA60" i="1"/>
  <c r="BA56" i="1"/>
  <c r="BA49" i="1"/>
  <c r="BA45" i="1"/>
  <c r="BA41" i="1"/>
  <c r="BA37" i="1"/>
  <c r="BA33" i="1"/>
  <c r="BA29" i="1"/>
  <c r="BA50" i="1"/>
  <c r="BA46" i="1"/>
  <c r="BA42" i="1"/>
  <c r="BA38" i="1"/>
  <c r="BA34" i="1"/>
  <c r="BA30" i="1"/>
  <c r="BA26" i="1"/>
  <c r="BA22" i="1"/>
  <c r="BA18" i="1"/>
  <c r="BA14" i="1"/>
  <c r="BA52" i="1"/>
  <c r="BA51" i="1"/>
  <c r="BA47" i="1"/>
  <c r="BA43" i="1"/>
  <c r="BA39" i="1"/>
  <c r="BA35" i="1"/>
  <c r="BA31" i="1"/>
  <c r="BA27" i="1"/>
  <c r="BA23" i="1"/>
  <c r="BA19" i="1"/>
  <c r="BA15" i="1"/>
  <c r="BA48" i="1"/>
  <c r="BA44" i="1"/>
  <c r="BA40" i="1"/>
  <c r="BA36" i="1"/>
  <c r="BA32" i="1"/>
  <c r="BA28" i="1"/>
  <c r="BA24" i="1"/>
  <c r="BA13" i="1"/>
  <c r="BA8" i="1"/>
  <c r="BA7" i="1"/>
  <c r="BA12" i="1"/>
  <c r="BA9" i="1"/>
  <c r="BA20" i="1"/>
  <c r="BA16" i="1"/>
  <c r="BA11" i="1"/>
  <c r="BA10" i="1"/>
  <c r="BA6" i="1"/>
  <c r="BA25" i="1"/>
  <c r="BA21" i="1"/>
  <c r="BA17" i="1"/>
  <c r="AG174" i="1"/>
  <c r="AG166" i="1" s="1"/>
  <c r="AG175" i="1"/>
  <c r="AG167" i="1" s="1"/>
  <c r="AG178" i="1"/>
  <c r="AG170" i="1" s="1"/>
  <c r="AG177" i="1"/>
  <c r="AG169" i="1" s="1"/>
  <c r="AG176" i="1"/>
  <c r="AG168" i="1" s="1"/>
  <c r="AG153" i="1"/>
  <c r="AG173" i="1"/>
  <c r="AG165" i="1" s="1"/>
  <c r="AG11" i="1" s="1"/>
  <c r="AG146" i="1"/>
  <c r="AG147" i="1"/>
  <c r="AG141" i="1"/>
  <c r="AG137" i="1"/>
  <c r="AG133" i="1"/>
  <c r="AG129" i="1"/>
  <c r="AG150" i="1"/>
  <c r="AG149" i="1"/>
  <c r="AG142" i="1"/>
  <c r="AG138" i="1"/>
  <c r="AG152" i="1"/>
  <c r="AG151" i="1"/>
  <c r="AG148" i="1"/>
  <c r="AG145" i="1"/>
  <c r="AG140" i="1"/>
  <c r="AG139" i="1"/>
  <c r="AG132" i="1"/>
  <c r="AG130" i="1"/>
  <c r="AG128" i="1"/>
  <c r="AG123" i="1"/>
  <c r="AG119" i="1"/>
  <c r="AG144" i="1"/>
  <c r="AG135" i="1"/>
  <c r="AG126" i="1"/>
  <c r="AG124" i="1"/>
  <c r="AG120" i="1"/>
  <c r="AG136" i="1"/>
  <c r="AG131" i="1"/>
  <c r="AG125" i="1"/>
  <c r="AG122" i="1"/>
  <c r="AG117" i="1"/>
  <c r="AG113" i="1"/>
  <c r="AG143" i="1"/>
  <c r="AG134" i="1"/>
  <c r="AG116" i="1"/>
  <c r="AG115" i="1"/>
  <c r="AG110" i="1"/>
  <c r="AG106" i="1"/>
  <c r="AG127" i="1"/>
  <c r="AG107" i="1"/>
  <c r="AG121" i="1"/>
  <c r="AG114" i="1"/>
  <c r="AG112" i="1"/>
  <c r="AG111" i="1"/>
  <c r="AG108" i="1"/>
  <c r="AG118" i="1"/>
  <c r="AG109" i="1"/>
  <c r="AG105" i="1"/>
  <c r="AG102" i="1"/>
  <c r="AG98" i="1"/>
  <c r="AG94" i="1"/>
  <c r="AG90" i="1"/>
  <c r="AG86" i="1"/>
  <c r="AG82" i="1"/>
  <c r="AG78" i="1"/>
  <c r="AG99" i="1"/>
  <c r="AG95" i="1"/>
  <c r="AG91" i="1"/>
  <c r="AG87" i="1"/>
  <c r="AG83" i="1"/>
  <c r="AG79" i="1"/>
  <c r="AG103" i="1"/>
  <c r="AG100" i="1"/>
  <c r="AG96" i="1"/>
  <c r="AG92" i="1"/>
  <c r="AG88" i="1"/>
  <c r="AG84" i="1"/>
  <c r="AG80" i="1"/>
  <c r="AG104" i="1"/>
  <c r="AG101" i="1"/>
  <c r="AG97" i="1"/>
  <c r="AG93" i="1"/>
  <c r="AG89" i="1"/>
  <c r="AG85" i="1"/>
  <c r="AG77" i="1"/>
  <c r="AG73" i="1"/>
  <c r="AG69" i="1"/>
  <c r="AG65" i="1"/>
  <c r="AG61" i="1"/>
  <c r="AG57" i="1"/>
  <c r="AG74" i="1"/>
  <c r="AG70" i="1"/>
  <c r="AG66" i="1"/>
  <c r="AG62" i="1"/>
  <c r="AG58" i="1"/>
  <c r="AG54" i="1"/>
  <c r="AG75" i="1"/>
  <c r="AG71" i="1"/>
  <c r="AG67" i="1"/>
  <c r="AG63" i="1"/>
  <c r="AG59" i="1"/>
  <c r="AG55" i="1"/>
  <c r="AG81" i="1"/>
  <c r="AG76" i="1"/>
  <c r="AG72" i="1"/>
  <c r="AG68" i="1"/>
  <c r="AG64" i="1"/>
  <c r="AG60" i="1"/>
  <c r="AG56" i="1"/>
  <c r="AG53" i="1"/>
  <c r="AG49" i="1"/>
  <c r="AG45" i="1"/>
  <c r="AG41" i="1"/>
  <c r="AG37" i="1"/>
  <c r="AG33" i="1"/>
  <c r="AG29" i="1"/>
  <c r="AG50" i="1"/>
  <c r="AG46" i="1"/>
  <c r="AG42" i="1"/>
  <c r="AG38" i="1"/>
  <c r="AG34" i="1"/>
  <c r="AG30" i="1"/>
  <c r="AG26" i="1"/>
  <c r="AG22" i="1"/>
  <c r="AG18" i="1"/>
  <c r="AG14" i="1"/>
  <c r="AG51" i="1"/>
  <c r="AG47" i="1"/>
  <c r="AG43" i="1"/>
  <c r="AG39" i="1"/>
  <c r="AG35" i="1"/>
  <c r="AG31" i="1"/>
  <c r="AG27" i="1"/>
  <c r="AG23" i="1"/>
  <c r="AG19" i="1"/>
  <c r="AG15" i="1"/>
  <c r="AG52" i="1"/>
  <c r="AG48" i="1"/>
  <c r="AG44" i="1"/>
  <c r="AG40" i="1"/>
  <c r="AG36" i="1"/>
  <c r="AG32" i="1"/>
  <c r="AG28" i="1"/>
  <c r="AG24" i="1"/>
  <c r="AG21" i="1"/>
  <c r="AG17" i="1"/>
  <c r="AG8" i="1"/>
  <c r="AG9" i="1"/>
  <c r="AG25" i="1"/>
  <c r="AG13" i="1"/>
  <c r="AG12" i="1"/>
  <c r="AG10" i="1"/>
  <c r="AG6" i="1"/>
  <c r="AG20" i="1"/>
  <c r="AG16" i="1"/>
  <c r="AG7" i="1"/>
  <c r="BT175" i="1"/>
  <c r="BT167" i="1" s="1"/>
  <c r="BT178" i="1"/>
  <c r="BT170" i="1" s="1"/>
  <c r="BT177" i="1"/>
  <c r="BT169" i="1" s="1"/>
  <c r="BT176" i="1"/>
  <c r="BT168" i="1" s="1"/>
  <c r="BT173" i="1"/>
  <c r="BT165" i="1" s="1"/>
  <c r="BT174" i="1"/>
  <c r="BT166" i="1" s="1"/>
  <c r="BL11" i="1"/>
  <c r="BL16" i="1"/>
  <c r="BH82" i="1"/>
  <c r="P82" i="1" s="1"/>
  <c r="BH68" i="1"/>
  <c r="P68" i="1" s="1"/>
  <c r="BH64" i="1"/>
  <c r="P64" i="1" s="1"/>
  <c r="BH57" i="1"/>
  <c r="P57" i="1" s="1"/>
  <c r="BH67" i="1"/>
  <c r="P67" i="1" s="1"/>
  <c r="BH59" i="1"/>
  <c r="P59" i="1" s="1"/>
  <c r="BH41" i="1"/>
  <c r="P41" i="1" s="1"/>
  <c r="BH50" i="1"/>
  <c r="P50" i="1" s="1"/>
  <c r="BH39" i="1"/>
  <c r="P39" i="1" s="1"/>
  <c r="BH28" i="1"/>
  <c r="P28" i="1" s="1"/>
  <c r="AB122" i="1"/>
  <c r="AB78" i="1"/>
  <c r="AB95" i="1"/>
  <c r="AY175" i="1"/>
  <c r="AY167" i="1" s="1"/>
  <c r="AY178" i="1"/>
  <c r="AY170" i="1" s="1"/>
  <c r="AY177" i="1"/>
  <c r="AY169" i="1" s="1"/>
  <c r="AY176" i="1"/>
  <c r="AY168" i="1" s="1"/>
  <c r="AY174" i="1"/>
  <c r="AY166" i="1" s="1"/>
  <c r="AY173" i="1"/>
  <c r="AY165" i="1" s="1"/>
  <c r="AY151" i="1"/>
  <c r="AY150" i="1"/>
  <c r="AY148" i="1"/>
  <c r="AY144" i="1"/>
  <c r="AY143" i="1"/>
  <c r="AY139" i="1"/>
  <c r="AY135" i="1"/>
  <c r="AY131" i="1"/>
  <c r="AY127" i="1"/>
  <c r="AY152" i="1"/>
  <c r="AY149" i="1"/>
  <c r="AY147" i="1"/>
  <c r="AY140" i="1"/>
  <c r="AY136" i="1"/>
  <c r="AY153" i="1"/>
  <c r="AY145" i="1"/>
  <c r="AY142" i="1"/>
  <c r="AY134" i="1"/>
  <c r="AY132" i="1"/>
  <c r="AY128" i="1"/>
  <c r="AY125" i="1"/>
  <c r="AY121" i="1"/>
  <c r="AY117" i="1"/>
  <c r="AY141" i="1"/>
  <c r="AY138" i="1"/>
  <c r="AY130" i="1"/>
  <c r="AY122" i="1"/>
  <c r="AY118" i="1"/>
  <c r="AY137" i="1"/>
  <c r="AY133" i="1"/>
  <c r="AY126" i="1"/>
  <c r="AY129" i="1"/>
  <c r="AY115" i="1"/>
  <c r="AY111" i="1"/>
  <c r="AY146" i="1"/>
  <c r="AY123" i="1"/>
  <c r="AY120" i="1"/>
  <c r="AY119" i="1"/>
  <c r="AY124" i="1"/>
  <c r="AY116" i="1"/>
  <c r="AY108" i="1"/>
  <c r="AY104" i="1"/>
  <c r="AY113" i="1"/>
  <c r="AY109" i="1"/>
  <c r="AY112" i="1"/>
  <c r="AY110" i="1"/>
  <c r="AY114" i="1"/>
  <c r="AY107" i="1"/>
  <c r="AY103" i="1"/>
  <c r="AY100" i="1"/>
  <c r="AY96" i="1"/>
  <c r="AY92" i="1"/>
  <c r="AY88" i="1"/>
  <c r="AY84" i="1"/>
  <c r="AY80" i="1"/>
  <c r="AY106" i="1"/>
  <c r="AY105" i="1"/>
  <c r="AY101" i="1"/>
  <c r="AY97" i="1"/>
  <c r="AY93" i="1"/>
  <c r="AY89" i="1"/>
  <c r="AY85" i="1"/>
  <c r="AY81" i="1"/>
  <c r="AY77" i="1"/>
  <c r="AY102" i="1"/>
  <c r="AY98" i="1"/>
  <c r="AY94" i="1"/>
  <c r="AY90" i="1"/>
  <c r="AY86" i="1"/>
  <c r="AY82" i="1"/>
  <c r="AY78" i="1"/>
  <c r="AY99" i="1"/>
  <c r="AY95" i="1"/>
  <c r="AY91" i="1"/>
  <c r="AY75" i="1"/>
  <c r="AY71" i="1"/>
  <c r="AY67" i="1"/>
  <c r="AY63" i="1"/>
  <c r="AY59" i="1"/>
  <c r="AY55" i="1"/>
  <c r="AY79" i="1"/>
  <c r="AY76" i="1"/>
  <c r="AY72" i="1"/>
  <c r="AY68" i="1"/>
  <c r="AY64" i="1"/>
  <c r="AY60" i="1"/>
  <c r="AY56" i="1"/>
  <c r="AY52" i="1"/>
  <c r="AY87" i="1"/>
  <c r="AY83" i="1"/>
  <c r="AY73" i="1"/>
  <c r="AY69" i="1"/>
  <c r="AY65" i="1"/>
  <c r="AY61" i="1"/>
  <c r="AY57" i="1"/>
  <c r="AY53" i="1"/>
  <c r="AY74" i="1"/>
  <c r="AY70" i="1"/>
  <c r="AY66" i="1"/>
  <c r="AY62" i="1"/>
  <c r="AY58" i="1"/>
  <c r="AY54" i="1"/>
  <c r="AY51" i="1"/>
  <c r="AY47" i="1"/>
  <c r="AY43" i="1"/>
  <c r="AY39" i="1"/>
  <c r="AY35" i="1"/>
  <c r="AY31" i="1"/>
  <c r="AY48" i="1"/>
  <c r="AY44" i="1"/>
  <c r="AY40" i="1"/>
  <c r="AY36" i="1"/>
  <c r="AY32" i="1"/>
  <c r="AY28" i="1"/>
  <c r="AY24" i="1"/>
  <c r="AY20" i="1"/>
  <c r="AY16" i="1"/>
  <c r="AY12" i="1"/>
  <c r="AY49" i="1"/>
  <c r="AY45" i="1"/>
  <c r="AY41" i="1"/>
  <c r="AY37" i="1"/>
  <c r="AY33" i="1"/>
  <c r="AY29" i="1"/>
  <c r="AY25" i="1"/>
  <c r="AY21" i="1"/>
  <c r="AY17" i="1"/>
  <c r="AY50" i="1"/>
  <c r="AY46" i="1"/>
  <c r="AY42" i="1"/>
  <c r="AY38" i="1"/>
  <c r="AY34" i="1"/>
  <c r="AY30" i="1"/>
  <c r="AY26" i="1"/>
  <c r="AY27" i="1"/>
  <c r="AY19" i="1"/>
  <c r="AY15" i="1"/>
  <c r="AY11" i="1"/>
  <c r="AY10" i="1"/>
  <c r="AY6" i="1"/>
  <c r="AY23" i="1"/>
  <c r="AY13" i="1"/>
  <c r="AY7" i="1"/>
  <c r="AY22" i="1"/>
  <c r="AY18" i="1"/>
  <c r="AY14" i="1"/>
  <c r="AY8" i="1"/>
  <c r="AY9" i="1"/>
  <c r="P78" i="1" l="1"/>
  <c r="P128" i="1"/>
  <c r="P20" i="1"/>
  <c r="P25" i="1"/>
  <c r="AK57" i="1"/>
  <c r="AK70" i="1"/>
  <c r="AK44" i="1"/>
  <c r="AK28" i="1"/>
  <c r="BE122" i="1"/>
  <c r="BE78" i="1"/>
  <c r="N23" i="1"/>
  <c r="N39" i="1"/>
  <c r="N58" i="1"/>
  <c r="N64" i="1"/>
  <c r="N92" i="1"/>
  <c r="BF150" i="1"/>
  <c r="BF152" i="1"/>
  <c r="BF147" i="1"/>
  <c r="BF145" i="1"/>
  <c r="BF142" i="1"/>
  <c r="O142" i="1" s="1"/>
  <c r="BF138" i="1"/>
  <c r="BF134" i="1"/>
  <c r="BF130" i="1"/>
  <c r="BF126" i="1"/>
  <c r="BF143" i="1"/>
  <c r="BF139" i="1"/>
  <c r="BF153" i="1"/>
  <c r="BF151" i="1"/>
  <c r="BF148" i="1"/>
  <c r="BF146" i="1"/>
  <c r="BF124" i="1"/>
  <c r="BF120" i="1"/>
  <c r="BF116" i="1"/>
  <c r="BF149" i="1"/>
  <c r="BF141" i="1"/>
  <c r="BF136" i="1"/>
  <c r="BF135" i="1"/>
  <c r="BF133" i="1"/>
  <c r="BF125" i="1"/>
  <c r="BF121" i="1"/>
  <c r="BF117" i="1"/>
  <c r="BF144" i="1"/>
  <c r="BF137" i="1"/>
  <c r="BF132" i="1"/>
  <c r="BF131" i="1"/>
  <c r="BF129" i="1"/>
  <c r="BF128" i="1"/>
  <c r="BF122" i="1"/>
  <c r="BF114" i="1"/>
  <c r="BF140" i="1"/>
  <c r="BF127" i="1"/>
  <c r="BF123" i="1"/>
  <c r="BF119" i="1"/>
  <c r="BF115" i="1"/>
  <c r="BF113" i="1"/>
  <c r="BF112" i="1"/>
  <c r="O112" i="1" s="1"/>
  <c r="BF107" i="1"/>
  <c r="BF103" i="1"/>
  <c r="BF108" i="1"/>
  <c r="BF118" i="1"/>
  <c r="BF111" i="1"/>
  <c r="BF109" i="1"/>
  <c r="BF110" i="1"/>
  <c r="BF106" i="1"/>
  <c r="BF99" i="1"/>
  <c r="BF95" i="1"/>
  <c r="BF91" i="1"/>
  <c r="BF87" i="1"/>
  <c r="BF83" i="1"/>
  <c r="BF79" i="1"/>
  <c r="BF100" i="1"/>
  <c r="O100" i="1" s="1"/>
  <c r="BF96" i="1"/>
  <c r="BF92" i="1"/>
  <c r="BF88" i="1"/>
  <c r="BF84" i="1"/>
  <c r="BF80" i="1"/>
  <c r="BF105" i="1"/>
  <c r="BF104" i="1"/>
  <c r="BF101" i="1"/>
  <c r="BF97" i="1"/>
  <c r="BF93" i="1"/>
  <c r="BF89" i="1"/>
  <c r="BF85" i="1"/>
  <c r="BF81" i="1"/>
  <c r="BF77" i="1"/>
  <c r="BF102" i="1"/>
  <c r="BF98" i="1"/>
  <c r="BF94" i="1"/>
  <c r="BF90" i="1"/>
  <c r="BF86" i="1"/>
  <c r="BF70" i="1"/>
  <c r="BF66" i="1"/>
  <c r="O66" i="1" s="1"/>
  <c r="BF62" i="1"/>
  <c r="BF58" i="1"/>
  <c r="BF54" i="1"/>
  <c r="BF75" i="1"/>
  <c r="O75" i="1" s="1"/>
  <c r="BF67" i="1"/>
  <c r="BF63" i="1"/>
  <c r="BF59" i="1"/>
  <c r="O59" i="1" s="1"/>
  <c r="BF55" i="1"/>
  <c r="BF76" i="1"/>
  <c r="BF68" i="1"/>
  <c r="BF64" i="1"/>
  <c r="BF60" i="1"/>
  <c r="BF56" i="1"/>
  <c r="BF52" i="1"/>
  <c r="BF82" i="1"/>
  <c r="BF73" i="1"/>
  <c r="BF69" i="1"/>
  <c r="BF65" i="1"/>
  <c r="BF57" i="1"/>
  <c r="BF50" i="1"/>
  <c r="O50" i="1" s="1"/>
  <c r="BF46" i="1"/>
  <c r="BF42" i="1"/>
  <c r="BF38" i="1"/>
  <c r="BF34" i="1"/>
  <c r="BF30" i="1"/>
  <c r="BF51" i="1"/>
  <c r="BF43" i="1"/>
  <c r="BF39" i="1"/>
  <c r="BF35" i="1"/>
  <c r="BF31" i="1"/>
  <c r="BF27" i="1"/>
  <c r="BF23" i="1"/>
  <c r="BF19" i="1"/>
  <c r="BF15" i="1"/>
  <c r="BF11" i="1"/>
  <c r="BF53" i="1"/>
  <c r="BF48" i="1"/>
  <c r="BF44" i="1"/>
  <c r="BF40" i="1"/>
  <c r="BF36" i="1"/>
  <c r="BF32" i="1"/>
  <c r="BF28" i="1"/>
  <c r="BF20" i="1"/>
  <c r="BF16" i="1"/>
  <c r="BF49" i="1"/>
  <c r="BF45" i="1"/>
  <c r="BF41" i="1"/>
  <c r="BF37" i="1"/>
  <c r="BF33" i="1"/>
  <c r="BF29" i="1"/>
  <c r="BF25" i="1"/>
  <c r="BF9" i="1"/>
  <c r="BF6" i="1"/>
  <c r="BF12" i="1"/>
  <c r="BF10" i="1"/>
  <c r="BF13" i="1"/>
  <c r="BF26" i="1"/>
  <c r="BF22" i="1"/>
  <c r="BF18" i="1"/>
  <c r="BF14" i="1"/>
  <c r="BF7" i="1"/>
  <c r="BF8" i="1"/>
  <c r="BF21" i="1"/>
  <c r="BF17" i="1"/>
  <c r="O20" i="1"/>
  <c r="O32" i="1"/>
  <c r="O48" i="1"/>
  <c r="O57" i="1"/>
  <c r="O81" i="1"/>
  <c r="O125" i="1"/>
  <c r="P115" i="1"/>
  <c r="P116" i="1"/>
  <c r="Y174" i="1"/>
  <c r="Y166" i="1" s="1"/>
  <c r="Y175" i="1"/>
  <c r="Y167" i="1" s="1"/>
  <c r="Y178" i="1"/>
  <c r="Y170" i="1" s="1"/>
  <c r="Y177" i="1"/>
  <c r="Y169" i="1" s="1"/>
  <c r="Y176" i="1"/>
  <c r="Y168" i="1" s="1"/>
  <c r="Y153" i="1"/>
  <c r="Y173" i="1"/>
  <c r="Y165" i="1" s="1"/>
  <c r="Y146" i="1"/>
  <c r="N146" i="1" s="1"/>
  <c r="Y141" i="1"/>
  <c r="Y133" i="1"/>
  <c r="Y129" i="1"/>
  <c r="N129" i="1" s="1"/>
  <c r="Y150" i="1"/>
  <c r="N150" i="1" s="1"/>
  <c r="Y142" i="1"/>
  <c r="Y138" i="1"/>
  <c r="N138" i="1" s="1"/>
  <c r="Y140" i="1"/>
  <c r="Y139" i="1"/>
  <c r="N139" i="1" s="1"/>
  <c r="Y131" i="1"/>
  <c r="N131" i="1" s="1"/>
  <c r="Y123" i="1"/>
  <c r="Y149" i="1"/>
  <c r="N149" i="1" s="1"/>
  <c r="Y134" i="1"/>
  <c r="N134" i="1" s="1"/>
  <c r="Y127" i="1"/>
  <c r="Y124" i="1"/>
  <c r="Y151" i="1"/>
  <c r="Y125" i="1"/>
  <c r="N125" i="1" s="1"/>
  <c r="Y122" i="1"/>
  <c r="Y113" i="1"/>
  <c r="Y135" i="1"/>
  <c r="Y132" i="1"/>
  <c r="N132" i="1" s="1"/>
  <c r="Y121" i="1"/>
  <c r="Y114" i="1"/>
  <c r="Y111" i="1"/>
  <c r="Y110" i="1"/>
  <c r="N110" i="1" s="1"/>
  <c r="Y106" i="1"/>
  <c r="Y126" i="1"/>
  <c r="Y112" i="1"/>
  <c r="N112" i="1" s="1"/>
  <c r="Y107" i="1"/>
  <c r="N107" i="1" s="1"/>
  <c r="Y118" i="1"/>
  <c r="Y115" i="1"/>
  <c r="Y108" i="1"/>
  <c r="N108" i="1" s="1"/>
  <c r="Y116" i="1"/>
  <c r="Y109" i="1"/>
  <c r="N109" i="1" s="1"/>
  <c r="Y105" i="1"/>
  <c r="Y104" i="1"/>
  <c r="Y102" i="1"/>
  <c r="N102" i="1" s="1"/>
  <c r="Y98" i="1"/>
  <c r="Y94" i="1"/>
  <c r="Y90" i="1"/>
  <c r="N90" i="1" s="1"/>
  <c r="Y82" i="1"/>
  <c r="Y78" i="1"/>
  <c r="Y99" i="1"/>
  <c r="Y95" i="1"/>
  <c r="Y91" i="1"/>
  <c r="N91" i="1" s="1"/>
  <c r="Y87" i="1"/>
  <c r="Y83" i="1"/>
  <c r="Y79" i="1"/>
  <c r="N79" i="1" s="1"/>
  <c r="Y100" i="1"/>
  <c r="N100" i="1" s="1"/>
  <c r="Y96" i="1"/>
  <c r="Y92" i="1"/>
  <c r="Y88" i="1"/>
  <c r="Y80" i="1"/>
  <c r="N80" i="1" s="1"/>
  <c r="Y101" i="1"/>
  <c r="Y93" i="1"/>
  <c r="Y73" i="1"/>
  <c r="Y69" i="1"/>
  <c r="Y61" i="1"/>
  <c r="Y57" i="1"/>
  <c r="N57" i="1" s="1"/>
  <c r="Y74" i="1"/>
  <c r="N74" i="1" s="1"/>
  <c r="Y66" i="1"/>
  <c r="Y62" i="1"/>
  <c r="Y58" i="1"/>
  <c r="Y75" i="1"/>
  <c r="Y71" i="1"/>
  <c r="N71" i="1" s="1"/>
  <c r="Y67" i="1"/>
  <c r="Y59" i="1"/>
  <c r="Y55" i="1"/>
  <c r="N55" i="1" s="1"/>
  <c r="Y89" i="1"/>
  <c r="Y77" i="1"/>
  <c r="Y76" i="1"/>
  <c r="Y72" i="1"/>
  <c r="Y68" i="1"/>
  <c r="N68" i="1" s="1"/>
  <c r="Y64" i="1"/>
  <c r="Y60" i="1"/>
  <c r="Y56" i="1"/>
  <c r="Y49" i="1"/>
  <c r="N49" i="1" s="1"/>
  <c r="Y45" i="1"/>
  <c r="Y41" i="1"/>
  <c r="Y37" i="1"/>
  <c r="Y33" i="1"/>
  <c r="N33" i="1" s="1"/>
  <c r="Y29" i="1"/>
  <c r="Y53" i="1"/>
  <c r="Y50" i="1"/>
  <c r="Y46" i="1"/>
  <c r="N46" i="1" s="1"/>
  <c r="Y42" i="1"/>
  <c r="Y38" i="1"/>
  <c r="Y30" i="1"/>
  <c r="Y26" i="1"/>
  <c r="N26" i="1" s="1"/>
  <c r="Y22" i="1"/>
  <c r="N22" i="1" s="1"/>
  <c r="Y18" i="1"/>
  <c r="Y51" i="1"/>
  <c r="Y47" i="1"/>
  <c r="N47" i="1" s="1"/>
  <c r="Y43" i="1"/>
  <c r="Y39" i="1"/>
  <c r="Y35" i="1"/>
  <c r="Y31" i="1"/>
  <c r="Y27" i="1"/>
  <c r="Y23" i="1"/>
  <c r="Y19" i="1"/>
  <c r="N19" i="1" s="1"/>
  <c r="Y15" i="1"/>
  <c r="N15" i="1" s="1"/>
  <c r="Y52" i="1"/>
  <c r="Y40" i="1"/>
  <c r="N40" i="1" s="1"/>
  <c r="Y32" i="1"/>
  <c r="N32" i="1" s="1"/>
  <c r="Y24" i="1"/>
  <c r="N24" i="1" s="1"/>
  <c r="Y13" i="1"/>
  <c r="Y17" i="1"/>
  <c r="Y7" i="1"/>
  <c r="Y21" i="1"/>
  <c r="N21" i="1" s="1"/>
  <c r="Y11" i="1"/>
  <c r="N11" i="1" s="1"/>
  <c r="Y9" i="1"/>
  <c r="Y10" i="1"/>
  <c r="Y6" i="1"/>
  <c r="N6" i="1" s="1"/>
  <c r="Y16" i="1"/>
  <c r="Y20" i="1"/>
  <c r="Y12" i="1"/>
  <c r="Q6" i="1"/>
  <c r="Q9" i="1"/>
  <c r="Q13" i="1"/>
  <c r="Q24" i="1"/>
  <c r="Q40" i="1"/>
  <c r="Q19" i="1"/>
  <c r="Q35" i="1"/>
  <c r="Q51" i="1"/>
  <c r="Q18" i="1"/>
  <c r="Q34" i="1"/>
  <c r="Q50" i="1"/>
  <c r="Q41" i="1"/>
  <c r="Q60" i="1"/>
  <c r="Q59" i="1"/>
  <c r="Q75" i="1"/>
  <c r="Q58" i="1"/>
  <c r="Q74" i="1"/>
  <c r="Q61" i="1"/>
  <c r="Q89" i="1"/>
  <c r="Q76" i="1"/>
  <c r="Q92" i="1"/>
  <c r="Q87" i="1"/>
  <c r="Q103" i="1"/>
  <c r="Q90" i="1"/>
  <c r="Q104" i="1"/>
  <c r="Q108" i="1"/>
  <c r="Q106" i="1"/>
  <c r="Q122" i="1"/>
  <c r="Q113" i="1"/>
  <c r="Q126" i="1"/>
  <c r="Q120" i="1"/>
  <c r="Q123" i="1"/>
  <c r="Q138" i="1"/>
  <c r="Q129" i="1"/>
  <c r="Q83" i="1"/>
  <c r="Q124" i="1"/>
  <c r="P11" i="1"/>
  <c r="AL148" i="1"/>
  <c r="AL117" i="1"/>
  <c r="AL103" i="1"/>
  <c r="AL99" i="1"/>
  <c r="N99" i="1" s="1"/>
  <c r="AL111" i="1"/>
  <c r="AL115" i="1"/>
  <c r="P47" i="1"/>
  <c r="P32" i="1"/>
  <c r="N61" i="1"/>
  <c r="N89" i="1"/>
  <c r="AM65" i="1"/>
  <c r="AM12" i="1"/>
  <c r="AM147" i="1"/>
  <c r="AM121" i="1"/>
  <c r="AM115" i="1"/>
  <c r="AS174" i="1"/>
  <c r="AS166" i="1" s="1"/>
  <c r="AS173" i="1"/>
  <c r="AS165" i="1" s="1"/>
  <c r="AS175" i="1"/>
  <c r="AS167" i="1" s="1"/>
  <c r="AS178" i="1"/>
  <c r="AS170" i="1" s="1"/>
  <c r="AS177" i="1"/>
  <c r="AS169" i="1" s="1"/>
  <c r="AS176" i="1"/>
  <c r="AS168" i="1" s="1"/>
  <c r="AS153" i="1"/>
  <c r="AS146" i="1"/>
  <c r="AS150" i="1"/>
  <c r="O150" i="1" s="1"/>
  <c r="AS148" i="1"/>
  <c r="AS141" i="1"/>
  <c r="AS137" i="1"/>
  <c r="AS133" i="1"/>
  <c r="AS129" i="1"/>
  <c r="AS152" i="1"/>
  <c r="AS144" i="1"/>
  <c r="AS142" i="1"/>
  <c r="AS138" i="1"/>
  <c r="O138" i="1" s="1"/>
  <c r="AS151" i="1"/>
  <c r="O151" i="1" s="1"/>
  <c r="AS149" i="1"/>
  <c r="AS147" i="1"/>
  <c r="AS139" i="1"/>
  <c r="O139" i="1" s="1"/>
  <c r="AS131" i="1"/>
  <c r="AS123" i="1"/>
  <c r="AS119" i="1"/>
  <c r="O119" i="1" s="1"/>
  <c r="AS136" i="1"/>
  <c r="O136" i="1" s="1"/>
  <c r="AS134" i="1"/>
  <c r="AS132" i="1"/>
  <c r="AS128" i="1"/>
  <c r="O128" i="1" s="1"/>
  <c r="AS127" i="1"/>
  <c r="O127" i="1" s="1"/>
  <c r="AS124" i="1"/>
  <c r="AS120" i="1"/>
  <c r="AS130" i="1"/>
  <c r="AS143" i="1"/>
  <c r="O143" i="1" s="1"/>
  <c r="AS125" i="1"/>
  <c r="AS117" i="1"/>
  <c r="AS113" i="1"/>
  <c r="AS140" i="1"/>
  <c r="O140" i="1" s="1"/>
  <c r="AS135" i="1"/>
  <c r="AS126" i="1"/>
  <c r="O126" i="1" s="1"/>
  <c r="AS145" i="1"/>
  <c r="O145" i="1" s="1"/>
  <c r="AS122" i="1"/>
  <c r="O122" i="1" s="1"/>
  <c r="AS121" i="1"/>
  <c r="O121" i="1" s="1"/>
  <c r="AS114" i="1"/>
  <c r="AS111" i="1"/>
  <c r="O111" i="1" s="1"/>
  <c r="AS110" i="1"/>
  <c r="O110" i="1" s="1"/>
  <c r="AS106" i="1"/>
  <c r="AS116" i="1"/>
  <c r="O116" i="1" s="1"/>
  <c r="AS107" i="1"/>
  <c r="O107" i="1" s="1"/>
  <c r="AS115" i="1"/>
  <c r="O115" i="1" s="1"/>
  <c r="AS108" i="1"/>
  <c r="AS118" i="1"/>
  <c r="AS112" i="1"/>
  <c r="AS109" i="1"/>
  <c r="O109" i="1" s="1"/>
  <c r="AS105" i="1"/>
  <c r="AS102" i="1"/>
  <c r="AS98" i="1"/>
  <c r="O98" i="1" s="1"/>
  <c r="AS94" i="1"/>
  <c r="AS90" i="1"/>
  <c r="AS86" i="1"/>
  <c r="AS82" i="1"/>
  <c r="O82" i="1" s="1"/>
  <c r="AS78" i="1"/>
  <c r="O78" i="1" s="1"/>
  <c r="AS99" i="1"/>
  <c r="AS95" i="1"/>
  <c r="AS91" i="1"/>
  <c r="O91" i="1" s="1"/>
  <c r="AS87" i="1"/>
  <c r="O87" i="1" s="1"/>
  <c r="AS83" i="1"/>
  <c r="AS79" i="1"/>
  <c r="AS104" i="1"/>
  <c r="AS103" i="1"/>
  <c r="O103" i="1" s="1"/>
  <c r="AS100" i="1"/>
  <c r="AS96" i="1"/>
  <c r="AS92" i="1"/>
  <c r="O92" i="1" s="1"/>
  <c r="AS88" i="1"/>
  <c r="O88" i="1" s="1"/>
  <c r="AS84" i="1"/>
  <c r="AS80" i="1"/>
  <c r="O80" i="1" s="1"/>
  <c r="AS101" i="1"/>
  <c r="AS97" i="1"/>
  <c r="O97" i="1" s="1"/>
  <c r="AS93" i="1"/>
  <c r="AS81" i="1"/>
  <c r="AS73" i="1"/>
  <c r="O73" i="1" s="1"/>
  <c r="AS69" i="1"/>
  <c r="O69" i="1" s="1"/>
  <c r="AS65" i="1"/>
  <c r="AS61" i="1"/>
  <c r="AS57" i="1"/>
  <c r="AS89" i="1"/>
  <c r="O89" i="1" s="1"/>
  <c r="AS85" i="1"/>
  <c r="AS77" i="1"/>
  <c r="AS74" i="1"/>
  <c r="O74" i="1" s="1"/>
  <c r="AS70" i="1"/>
  <c r="O70" i="1" s="1"/>
  <c r="AS66" i="1"/>
  <c r="AS62" i="1"/>
  <c r="AS58" i="1"/>
  <c r="AS54" i="1"/>
  <c r="O54" i="1" s="1"/>
  <c r="AS75" i="1"/>
  <c r="AS71" i="1"/>
  <c r="AS67" i="1"/>
  <c r="AS63" i="1"/>
  <c r="O63" i="1" s="1"/>
  <c r="AS59" i="1"/>
  <c r="AS55" i="1"/>
  <c r="AS76" i="1"/>
  <c r="AS72" i="1"/>
  <c r="O72" i="1" s="1"/>
  <c r="AS68" i="1"/>
  <c r="O68" i="1" s="1"/>
  <c r="AS64" i="1"/>
  <c r="AS60" i="1"/>
  <c r="AS56" i="1"/>
  <c r="AS49" i="1"/>
  <c r="AS45" i="1"/>
  <c r="AS41" i="1"/>
  <c r="O41" i="1" s="1"/>
  <c r="AS37" i="1"/>
  <c r="O37" i="1" s="1"/>
  <c r="AS33" i="1"/>
  <c r="AS29" i="1"/>
  <c r="AS50" i="1"/>
  <c r="AS46" i="1"/>
  <c r="O46" i="1" s="1"/>
  <c r="AS42" i="1"/>
  <c r="AS38" i="1"/>
  <c r="AS34" i="1"/>
  <c r="O34" i="1" s="1"/>
  <c r="AS30" i="1"/>
  <c r="O30" i="1" s="1"/>
  <c r="AS26" i="1"/>
  <c r="AS22" i="1"/>
  <c r="AS18" i="1"/>
  <c r="O18" i="1" s="1"/>
  <c r="AS14" i="1"/>
  <c r="O14" i="1" s="1"/>
  <c r="AS51" i="1"/>
  <c r="AS47" i="1"/>
  <c r="AS43" i="1"/>
  <c r="AS39" i="1"/>
  <c r="O39" i="1" s="1"/>
  <c r="AS35" i="1"/>
  <c r="AS31" i="1"/>
  <c r="AS27" i="1"/>
  <c r="AS23" i="1"/>
  <c r="O23" i="1" s="1"/>
  <c r="AS19" i="1"/>
  <c r="AS15" i="1"/>
  <c r="AS53" i="1"/>
  <c r="O53" i="1" s="1"/>
  <c r="AS52" i="1"/>
  <c r="O52" i="1" s="1"/>
  <c r="AS48" i="1"/>
  <c r="AS44" i="1"/>
  <c r="AS40" i="1"/>
  <c r="O40" i="1" s="1"/>
  <c r="AS36" i="1"/>
  <c r="O36" i="1" s="1"/>
  <c r="AS32" i="1"/>
  <c r="AS28" i="1"/>
  <c r="AS24" i="1"/>
  <c r="O24" i="1" s="1"/>
  <c r="AS8" i="1"/>
  <c r="AS11" i="1"/>
  <c r="AS9" i="1"/>
  <c r="O9" i="1" s="1"/>
  <c r="AS12" i="1"/>
  <c r="O12" i="1" s="1"/>
  <c r="AS25" i="1"/>
  <c r="AS13" i="1"/>
  <c r="AS10" i="1"/>
  <c r="AS6" i="1"/>
  <c r="O6" i="1" s="1"/>
  <c r="AS21" i="1"/>
  <c r="O21" i="1" s="1"/>
  <c r="AS20" i="1"/>
  <c r="AS17" i="1"/>
  <c r="AS16" i="1"/>
  <c r="O16" i="1" s="1"/>
  <c r="AS7" i="1"/>
  <c r="BK71" i="1"/>
  <c r="BK51" i="1"/>
  <c r="P51" i="1" s="1"/>
  <c r="O11" i="1"/>
  <c r="O27" i="1"/>
  <c r="O43" i="1"/>
  <c r="O25" i="1"/>
  <c r="O67" i="1"/>
  <c r="O56" i="1"/>
  <c r="O101" i="1"/>
  <c r="O105" i="1"/>
  <c r="O130" i="1"/>
  <c r="O144" i="1"/>
  <c r="O153" i="1"/>
  <c r="P142" i="1"/>
  <c r="Q16" i="1"/>
  <c r="Q17" i="1"/>
  <c r="Q8" i="1"/>
  <c r="Q28" i="1"/>
  <c r="Q44" i="1"/>
  <c r="Q23" i="1"/>
  <c r="Q39" i="1"/>
  <c r="Q52" i="1"/>
  <c r="Q22" i="1"/>
  <c r="Q38" i="1"/>
  <c r="Q29" i="1"/>
  <c r="Q45" i="1"/>
  <c r="Q64" i="1"/>
  <c r="Q63" i="1"/>
  <c r="Q77" i="1"/>
  <c r="Q62" i="1"/>
  <c r="Q81" i="1"/>
  <c r="Q65" i="1"/>
  <c r="Q93" i="1"/>
  <c r="Q80" i="1"/>
  <c r="Q96" i="1"/>
  <c r="Q91" i="1"/>
  <c r="Q78" i="1"/>
  <c r="Q94" i="1"/>
  <c r="Q105" i="1"/>
  <c r="Q112" i="1"/>
  <c r="Q110" i="1"/>
  <c r="Q135" i="1"/>
  <c r="Q121" i="1"/>
  <c r="Q140" i="1"/>
  <c r="Q127" i="1"/>
  <c r="Q128" i="1"/>
  <c r="Q142" i="1"/>
  <c r="Q133" i="1"/>
  <c r="Q148" i="1"/>
  <c r="Q117" i="1"/>
  <c r="P71" i="1"/>
  <c r="N10" i="1"/>
  <c r="AL80" i="1"/>
  <c r="AL16" i="1"/>
  <c r="AL12" i="1"/>
  <c r="N12" i="1" s="1"/>
  <c r="AL9" i="1"/>
  <c r="P48" i="1"/>
  <c r="P22" i="1"/>
  <c r="AK132" i="1"/>
  <c r="AK131" i="1"/>
  <c r="AK86" i="1"/>
  <c r="N7" i="1"/>
  <c r="N37" i="1"/>
  <c r="N16" i="1"/>
  <c r="N78" i="1"/>
  <c r="N94" i="1"/>
  <c r="N111" i="1"/>
  <c r="N140" i="1"/>
  <c r="N153" i="1"/>
  <c r="AP175" i="1"/>
  <c r="AP167" i="1" s="1"/>
  <c r="AP178" i="1"/>
  <c r="AP170" i="1" s="1"/>
  <c r="AP177" i="1"/>
  <c r="AP169" i="1" s="1"/>
  <c r="AP176" i="1"/>
  <c r="AP168" i="1" s="1"/>
  <c r="AP173" i="1"/>
  <c r="AP165" i="1" s="1"/>
  <c r="AP174" i="1"/>
  <c r="AP166" i="1" s="1"/>
  <c r="AP150" i="1"/>
  <c r="AP152" i="1"/>
  <c r="AP147" i="1"/>
  <c r="AP153" i="1"/>
  <c r="AP149" i="1"/>
  <c r="AP142" i="1"/>
  <c r="AP138" i="1"/>
  <c r="AP134" i="1"/>
  <c r="AP130" i="1"/>
  <c r="AP126" i="1"/>
  <c r="N126" i="1" s="1"/>
  <c r="AP145" i="1"/>
  <c r="AP143" i="1"/>
  <c r="AP139" i="1"/>
  <c r="AP148" i="1"/>
  <c r="AP146" i="1"/>
  <c r="AP151" i="1"/>
  <c r="AP140" i="1"/>
  <c r="AP124" i="1"/>
  <c r="AP120" i="1"/>
  <c r="AP135" i="1"/>
  <c r="AP133" i="1"/>
  <c r="AP125" i="1"/>
  <c r="AP121" i="1"/>
  <c r="AP117" i="1"/>
  <c r="AP144" i="1"/>
  <c r="AP141" i="1"/>
  <c r="AP136" i="1"/>
  <c r="AP131" i="1"/>
  <c r="AP129" i="1"/>
  <c r="AP137" i="1"/>
  <c r="AP122" i="1"/>
  <c r="AP114" i="1"/>
  <c r="AP132" i="1"/>
  <c r="AP127" i="1"/>
  <c r="AP123" i="1"/>
  <c r="N123" i="1" s="1"/>
  <c r="AP119" i="1"/>
  <c r="AP118" i="1"/>
  <c r="AP115" i="1"/>
  <c r="AP113" i="1"/>
  <c r="AP107" i="1"/>
  <c r="AP103" i="1"/>
  <c r="AP128" i="1"/>
  <c r="AP112" i="1"/>
  <c r="AP108" i="1"/>
  <c r="AP111" i="1"/>
  <c r="AP109" i="1"/>
  <c r="AP116" i="1"/>
  <c r="N116" i="1" s="1"/>
  <c r="AP110" i="1"/>
  <c r="AP106" i="1"/>
  <c r="AP99" i="1"/>
  <c r="AP95" i="1"/>
  <c r="N95" i="1" s="1"/>
  <c r="AP91" i="1"/>
  <c r="AP87" i="1"/>
  <c r="AP83" i="1"/>
  <c r="N83" i="1" s="1"/>
  <c r="AP79" i="1"/>
  <c r="AP100" i="1"/>
  <c r="AP96" i="1"/>
  <c r="AP92" i="1"/>
  <c r="AP88" i="1"/>
  <c r="AP84" i="1"/>
  <c r="AP80" i="1"/>
  <c r="AP105" i="1"/>
  <c r="AP101" i="1"/>
  <c r="N101" i="1" s="1"/>
  <c r="AP97" i="1"/>
  <c r="AP93" i="1"/>
  <c r="AP89" i="1"/>
  <c r="AP85" i="1"/>
  <c r="AP81" i="1"/>
  <c r="AP77" i="1"/>
  <c r="AP104" i="1"/>
  <c r="AP102" i="1"/>
  <c r="AP98" i="1"/>
  <c r="AP94" i="1"/>
  <c r="AP90" i="1"/>
  <c r="AP82" i="1"/>
  <c r="AP74" i="1"/>
  <c r="AP70" i="1"/>
  <c r="AP66" i="1"/>
  <c r="AP62" i="1"/>
  <c r="AP58" i="1"/>
  <c r="AP54" i="1"/>
  <c r="AP86" i="1"/>
  <c r="AP75" i="1"/>
  <c r="AP71" i="1"/>
  <c r="AP67" i="1"/>
  <c r="AP63" i="1"/>
  <c r="AP59" i="1"/>
  <c r="AP55" i="1"/>
  <c r="AP78" i="1"/>
  <c r="AP76" i="1"/>
  <c r="AP72" i="1"/>
  <c r="AP68" i="1"/>
  <c r="AP64" i="1"/>
  <c r="AP60" i="1"/>
  <c r="AP56" i="1"/>
  <c r="AP52" i="1"/>
  <c r="AP73" i="1"/>
  <c r="AP69" i="1"/>
  <c r="AP65" i="1"/>
  <c r="AP61" i="1"/>
  <c r="AP57" i="1"/>
  <c r="AP53" i="1"/>
  <c r="N53" i="1" s="1"/>
  <c r="AP50" i="1"/>
  <c r="AP46" i="1"/>
  <c r="AP42" i="1"/>
  <c r="AP38" i="1"/>
  <c r="AP34" i="1"/>
  <c r="AP30" i="1"/>
  <c r="AP51" i="1"/>
  <c r="AP47" i="1"/>
  <c r="AP43" i="1"/>
  <c r="N43" i="1" s="1"/>
  <c r="AP39" i="1"/>
  <c r="AP35" i="1"/>
  <c r="AP31" i="1"/>
  <c r="AP27" i="1"/>
  <c r="AP23" i="1"/>
  <c r="AP19" i="1"/>
  <c r="AP15" i="1"/>
  <c r="AP11" i="1"/>
  <c r="AP48" i="1"/>
  <c r="AP44" i="1"/>
  <c r="AP40" i="1"/>
  <c r="AP36" i="1"/>
  <c r="AP32" i="1"/>
  <c r="AP28" i="1"/>
  <c r="AP24" i="1"/>
  <c r="AP20" i="1"/>
  <c r="N20" i="1" s="1"/>
  <c r="AP16" i="1"/>
  <c r="AP49" i="1"/>
  <c r="AP45" i="1"/>
  <c r="AP41" i="1"/>
  <c r="AP37" i="1"/>
  <c r="AP33" i="1"/>
  <c r="AP29" i="1"/>
  <c r="AP25" i="1"/>
  <c r="AP21" i="1"/>
  <c r="AP17" i="1"/>
  <c r="AP13" i="1"/>
  <c r="AP9" i="1"/>
  <c r="AP8" i="1"/>
  <c r="AP12" i="1"/>
  <c r="AP10" i="1"/>
  <c r="AP6" i="1"/>
  <c r="AP7" i="1"/>
  <c r="AP22" i="1"/>
  <c r="AP18" i="1"/>
  <c r="AP26" i="1"/>
  <c r="AP14" i="1"/>
  <c r="P90" i="1"/>
  <c r="AD175" i="1"/>
  <c r="AD167" i="1" s="1"/>
  <c r="AD178" i="1"/>
  <c r="AD170" i="1" s="1"/>
  <c r="AD177" i="1"/>
  <c r="AD169" i="1" s="1"/>
  <c r="AD176" i="1"/>
  <c r="AD168" i="1" s="1"/>
  <c r="AD174" i="1"/>
  <c r="AD166" i="1" s="1"/>
  <c r="AD173" i="1"/>
  <c r="AD165" i="1" s="1"/>
  <c r="AD150" i="1"/>
  <c r="AD147" i="1"/>
  <c r="AD153" i="1"/>
  <c r="AD152" i="1"/>
  <c r="AD151" i="1"/>
  <c r="AD148" i="1"/>
  <c r="AD145" i="1"/>
  <c r="AD142" i="1"/>
  <c r="AD138" i="1"/>
  <c r="AD134" i="1"/>
  <c r="AD130" i="1"/>
  <c r="AD126" i="1"/>
  <c r="AD144" i="1"/>
  <c r="AD143" i="1"/>
  <c r="AD139" i="1"/>
  <c r="AD149" i="1"/>
  <c r="AD131" i="1"/>
  <c r="AD124" i="1"/>
  <c r="N124" i="1" s="1"/>
  <c r="AD120" i="1"/>
  <c r="AD140" i="1"/>
  <c r="AD127" i="1"/>
  <c r="N127" i="1" s="1"/>
  <c r="AD125" i="1"/>
  <c r="AD121" i="1"/>
  <c r="N121" i="1" s="1"/>
  <c r="AD117" i="1"/>
  <c r="AD146" i="1"/>
  <c r="AD141" i="1"/>
  <c r="N141" i="1" s="1"/>
  <c r="AD133" i="1"/>
  <c r="N133" i="1" s="1"/>
  <c r="AD132" i="1"/>
  <c r="AD128" i="1"/>
  <c r="AD114" i="1"/>
  <c r="N114" i="1" s="1"/>
  <c r="AD137" i="1"/>
  <c r="AD136" i="1"/>
  <c r="AD135" i="1"/>
  <c r="N135" i="1" s="1"/>
  <c r="AD129" i="1"/>
  <c r="AD123" i="1"/>
  <c r="AD119" i="1"/>
  <c r="AD118" i="1"/>
  <c r="N118" i="1" s="1"/>
  <c r="AD122" i="1"/>
  <c r="N122" i="1" s="1"/>
  <c r="AD112" i="1"/>
  <c r="AD111" i="1"/>
  <c r="AD107" i="1"/>
  <c r="AD103" i="1"/>
  <c r="AD113" i="1"/>
  <c r="N113" i="1" s="1"/>
  <c r="AD108" i="1"/>
  <c r="AD116" i="1"/>
  <c r="AD115" i="1"/>
  <c r="N115" i="1" s="1"/>
  <c r="AD109" i="1"/>
  <c r="AD110" i="1"/>
  <c r="AD106" i="1"/>
  <c r="N106" i="1" s="1"/>
  <c r="AD104" i="1"/>
  <c r="N104" i="1" s="1"/>
  <c r="AD99" i="1"/>
  <c r="AD95" i="1"/>
  <c r="AD91" i="1"/>
  <c r="AD87" i="1"/>
  <c r="N87" i="1" s="1"/>
  <c r="AD83" i="1"/>
  <c r="AD79" i="1"/>
  <c r="AD100" i="1"/>
  <c r="AD96" i="1"/>
  <c r="N96" i="1" s="1"/>
  <c r="AD92" i="1"/>
  <c r="AD88" i="1"/>
  <c r="AD84" i="1"/>
  <c r="AD80" i="1"/>
  <c r="AD105" i="1"/>
  <c r="N105" i="1" s="1"/>
  <c r="AD101" i="1"/>
  <c r="AD97" i="1"/>
  <c r="AD93" i="1"/>
  <c r="N93" i="1" s="1"/>
  <c r="AD89" i="1"/>
  <c r="AD85" i="1"/>
  <c r="AD81" i="1"/>
  <c r="AD77" i="1"/>
  <c r="N77" i="1" s="1"/>
  <c r="AD102" i="1"/>
  <c r="AD98" i="1"/>
  <c r="AD94" i="1"/>
  <c r="AD90" i="1"/>
  <c r="AD78" i="1"/>
  <c r="AD74" i="1"/>
  <c r="AD70" i="1"/>
  <c r="AD66" i="1"/>
  <c r="N66" i="1" s="1"/>
  <c r="AD62" i="1"/>
  <c r="N62" i="1" s="1"/>
  <c r="AD58" i="1"/>
  <c r="AD54" i="1"/>
  <c r="AD75" i="1"/>
  <c r="N75" i="1" s="1"/>
  <c r="AD71" i="1"/>
  <c r="AD67" i="1"/>
  <c r="AD63" i="1"/>
  <c r="AD59" i="1"/>
  <c r="N59" i="1" s="1"/>
  <c r="AD55" i="1"/>
  <c r="AD82" i="1"/>
  <c r="AD76" i="1"/>
  <c r="N76" i="1" s="1"/>
  <c r="AD72" i="1"/>
  <c r="N72" i="1" s="1"/>
  <c r="AD68" i="1"/>
  <c r="AD64" i="1"/>
  <c r="AD60" i="1"/>
  <c r="AD56" i="1"/>
  <c r="N56" i="1" s="1"/>
  <c r="AD52" i="1"/>
  <c r="N52" i="1" s="1"/>
  <c r="AD86" i="1"/>
  <c r="AD73" i="1"/>
  <c r="AD69" i="1"/>
  <c r="AD65" i="1"/>
  <c r="AD61" i="1"/>
  <c r="AD57" i="1"/>
  <c r="AD50" i="1"/>
  <c r="N50" i="1" s="1"/>
  <c r="AD46" i="1"/>
  <c r="AD42" i="1"/>
  <c r="AD38" i="1"/>
  <c r="N38" i="1" s="1"/>
  <c r="AD34" i="1"/>
  <c r="AD30" i="1"/>
  <c r="AD53" i="1"/>
  <c r="AD51" i="1"/>
  <c r="N51" i="1" s="1"/>
  <c r="AD47" i="1"/>
  <c r="AD43" i="1"/>
  <c r="AD39" i="1"/>
  <c r="AD35" i="1"/>
  <c r="AD31" i="1"/>
  <c r="N31" i="1" s="1"/>
  <c r="AD27" i="1"/>
  <c r="N27" i="1" s="1"/>
  <c r="AD23" i="1"/>
  <c r="AD19" i="1"/>
  <c r="AD15" i="1"/>
  <c r="AD11" i="1"/>
  <c r="AD48" i="1"/>
  <c r="AD44" i="1"/>
  <c r="AD40" i="1"/>
  <c r="AD36" i="1"/>
  <c r="AD32" i="1"/>
  <c r="AD28" i="1"/>
  <c r="AD24" i="1"/>
  <c r="AD20" i="1"/>
  <c r="AD16" i="1"/>
  <c r="AD49" i="1"/>
  <c r="AD45" i="1"/>
  <c r="N45" i="1" s="1"/>
  <c r="AD41" i="1"/>
  <c r="AD37" i="1"/>
  <c r="AD33" i="1"/>
  <c r="AD29" i="1"/>
  <c r="N29" i="1" s="1"/>
  <c r="AD25" i="1"/>
  <c r="AD9" i="1"/>
  <c r="AD17" i="1"/>
  <c r="N17" i="1" s="1"/>
  <c r="AD26" i="1"/>
  <c r="AD21" i="1"/>
  <c r="AD10" i="1"/>
  <c r="AD6" i="1"/>
  <c r="AD13" i="1"/>
  <c r="N13" i="1" s="1"/>
  <c r="AD8" i="1"/>
  <c r="AD7" i="1"/>
  <c r="AD22" i="1"/>
  <c r="AD18" i="1"/>
  <c r="N18" i="1" s="1"/>
  <c r="AD14" i="1"/>
  <c r="AD12" i="1"/>
  <c r="O28" i="1"/>
  <c r="O10" i="1"/>
  <c r="O45" i="1"/>
  <c r="O71" i="1"/>
  <c r="O58" i="1"/>
  <c r="O90" i="1"/>
  <c r="O104" i="1"/>
  <c r="O134" i="1"/>
  <c r="O135" i="1"/>
  <c r="O141" i="1"/>
  <c r="O152" i="1"/>
  <c r="P120" i="1"/>
  <c r="P127" i="1"/>
  <c r="AW174" i="1"/>
  <c r="AW166" i="1" s="1"/>
  <c r="AW173" i="1"/>
  <c r="AW165" i="1" s="1"/>
  <c r="AW175" i="1"/>
  <c r="AW167" i="1" s="1"/>
  <c r="AW178" i="1"/>
  <c r="AW170" i="1" s="1"/>
  <c r="AW177" i="1"/>
  <c r="AW169" i="1" s="1"/>
  <c r="AW176" i="1"/>
  <c r="AW168" i="1" s="1"/>
  <c r="AW153" i="1"/>
  <c r="AW151" i="1"/>
  <c r="AW146" i="1"/>
  <c r="O146" i="1" s="1"/>
  <c r="AW145" i="1"/>
  <c r="AW141" i="1"/>
  <c r="AW137" i="1"/>
  <c r="O137" i="1" s="1"/>
  <c r="AW133" i="1"/>
  <c r="O133" i="1" s="1"/>
  <c r="AW129" i="1"/>
  <c r="O129" i="1" s="1"/>
  <c r="AW148" i="1"/>
  <c r="AW142" i="1"/>
  <c r="AW138" i="1"/>
  <c r="AW150" i="1"/>
  <c r="AW152" i="1"/>
  <c r="AW135" i="1"/>
  <c r="AW126" i="1"/>
  <c r="AW123" i="1"/>
  <c r="O123" i="1" s="1"/>
  <c r="AW119" i="1"/>
  <c r="AW149" i="1"/>
  <c r="AW147" i="1"/>
  <c r="AW143" i="1"/>
  <c r="AW140" i="1"/>
  <c r="AW131" i="1"/>
  <c r="O131" i="1" s="1"/>
  <c r="AW124" i="1"/>
  <c r="AW120" i="1"/>
  <c r="O120" i="1" s="1"/>
  <c r="AW139" i="1"/>
  <c r="AW134" i="1"/>
  <c r="AW132" i="1"/>
  <c r="O132" i="1" s="1"/>
  <c r="AW128" i="1"/>
  <c r="AW127" i="1"/>
  <c r="AW144" i="1"/>
  <c r="AW136" i="1"/>
  <c r="AW113" i="1"/>
  <c r="O113" i="1" s="1"/>
  <c r="AW130" i="1"/>
  <c r="AW125" i="1"/>
  <c r="AW121" i="1"/>
  <c r="AW118" i="1"/>
  <c r="O118" i="1" s="1"/>
  <c r="AW112" i="1"/>
  <c r="AW110" i="1"/>
  <c r="AW106" i="1"/>
  <c r="O106" i="1" s="1"/>
  <c r="AW117" i="1"/>
  <c r="O117" i="1" s="1"/>
  <c r="AW114" i="1"/>
  <c r="AW111" i="1"/>
  <c r="AW107" i="1"/>
  <c r="AW122" i="1"/>
  <c r="AW116" i="1"/>
  <c r="AW108" i="1"/>
  <c r="AW115" i="1"/>
  <c r="AW109" i="1"/>
  <c r="AW105" i="1"/>
  <c r="AW104" i="1"/>
  <c r="AW103" i="1"/>
  <c r="AW102" i="1"/>
  <c r="O102" i="1" s="1"/>
  <c r="AW98" i="1"/>
  <c r="AW94" i="1"/>
  <c r="AW90" i="1"/>
  <c r="AW86" i="1"/>
  <c r="O86" i="1" s="1"/>
  <c r="AW82" i="1"/>
  <c r="AW78" i="1"/>
  <c r="AW99" i="1"/>
  <c r="O99" i="1" s="1"/>
  <c r="AW95" i="1"/>
  <c r="O95" i="1" s="1"/>
  <c r="AW91" i="1"/>
  <c r="AW87" i="1"/>
  <c r="AW83" i="1"/>
  <c r="O83" i="1" s="1"/>
  <c r="AW79" i="1"/>
  <c r="O79" i="1" s="1"/>
  <c r="AW100" i="1"/>
  <c r="AW96" i="1"/>
  <c r="O96" i="1" s="1"/>
  <c r="AW92" i="1"/>
  <c r="AW88" i="1"/>
  <c r="AW84" i="1"/>
  <c r="AW80" i="1"/>
  <c r="AW101" i="1"/>
  <c r="AW97" i="1"/>
  <c r="AW93" i="1"/>
  <c r="AW89" i="1"/>
  <c r="AW85" i="1"/>
  <c r="O85" i="1" s="1"/>
  <c r="AW77" i="1"/>
  <c r="O77" i="1" s="1"/>
  <c r="AW73" i="1"/>
  <c r="AW69" i="1"/>
  <c r="AW65" i="1"/>
  <c r="O65" i="1" s="1"/>
  <c r="AW61" i="1"/>
  <c r="O61" i="1" s="1"/>
  <c r="AW57" i="1"/>
  <c r="AW53" i="1"/>
  <c r="AW74" i="1"/>
  <c r="AW70" i="1"/>
  <c r="AW66" i="1"/>
  <c r="AW62" i="1"/>
  <c r="AW58" i="1"/>
  <c r="AW54" i="1"/>
  <c r="AW75" i="1"/>
  <c r="AW71" i="1"/>
  <c r="AW67" i="1"/>
  <c r="AW63" i="1"/>
  <c r="AW59" i="1"/>
  <c r="AW55" i="1"/>
  <c r="O55" i="1" s="1"/>
  <c r="AW81" i="1"/>
  <c r="AW76" i="1"/>
  <c r="O76" i="1" s="1"/>
  <c r="AW72" i="1"/>
  <c r="AW68" i="1"/>
  <c r="AW64" i="1"/>
  <c r="AW60" i="1"/>
  <c r="O60" i="1" s="1"/>
  <c r="AW56" i="1"/>
  <c r="AW49" i="1"/>
  <c r="AW45" i="1"/>
  <c r="AW41" i="1"/>
  <c r="AW37" i="1"/>
  <c r="AW33" i="1"/>
  <c r="AW29" i="1"/>
  <c r="O29" i="1" s="1"/>
  <c r="AW52" i="1"/>
  <c r="AW50" i="1"/>
  <c r="AW46" i="1"/>
  <c r="AW42" i="1"/>
  <c r="O42" i="1" s="1"/>
  <c r="AW38" i="1"/>
  <c r="O38" i="1" s="1"/>
  <c r="AW34" i="1"/>
  <c r="AW30" i="1"/>
  <c r="AW26" i="1"/>
  <c r="AW22" i="1"/>
  <c r="O22" i="1" s="1"/>
  <c r="AW18" i="1"/>
  <c r="AW14" i="1"/>
  <c r="AW51" i="1"/>
  <c r="AW47" i="1"/>
  <c r="O47" i="1" s="1"/>
  <c r="AW43" i="1"/>
  <c r="AW39" i="1"/>
  <c r="AW35" i="1"/>
  <c r="O35" i="1" s="1"/>
  <c r="AW31" i="1"/>
  <c r="O31" i="1" s="1"/>
  <c r="AW27" i="1"/>
  <c r="AW23" i="1"/>
  <c r="AW19" i="1"/>
  <c r="O19" i="1" s="1"/>
  <c r="AW15" i="1"/>
  <c r="O15" i="1" s="1"/>
  <c r="AW48" i="1"/>
  <c r="AW44" i="1"/>
  <c r="AW40" i="1"/>
  <c r="AW36" i="1"/>
  <c r="AW32" i="1"/>
  <c r="AW28" i="1"/>
  <c r="AW24" i="1"/>
  <c r="AW12" i="1"/>
  <c r="AW8" i="1"/>
  <c r="AW16" i="1"/>
  <c r="AW9" i="1"/>
  <c r="AW7" i="1"/>
  <c r="AW25" i="1"/>
  <c r="AW21" i="1"/>
  <c r="AW20" i="1"/>
  <c r="AW17" i="1"/>
  <c r="O17" i="1" s="1"/>
  <c r="AW11" i="1"/>
  <c r="AW10" i="1"/>
  <c r="AW6" i="1"/>
  <c r="AW13" i="1"/>
  <c r="O13" i="1" s="1"/>
  <c r="Q20" i="1"/>
  <c r="Q21" i="1"/>
  <c r="Q32" i="1"/>
  <c r="Q48" i="1"/>
  <c r="Q27" i="1"/>
  <c r="Q43" i="1"/>
  <c r="Q10" i="1"/>
  <c r="Q26" i="1"/>
  <c r="Q42" i="1"/>
  <c r="Q33" i="1"/>
  <c r="Q49" i="1"/>
  <c r="Q72" i="1"/>
  <c r="Q67" i="1"/>
  <c r="Q85" i="1"/>
  <c r="Q66" i="1"/>
  <c r="Q53" i="1"/>
  <c r="Q69" i="1"/>
  <c r="Q97" i="1"/>
  <c r="Q84" i="1"/>
  <c r="Q100" i="1"/>
  <c r="Q95" i="1"/>
  <c r="Q82" i="1"/>
  <c r="Q98" i="1"/>
  <c r="Q109" i="1"/>
  <c r="Q115" i="1"/>
  <c r="Q111" i="1"/>
  <c r="Q132" i="1"/>
  <c r="Q143" i="1"/>
  <c r="Q130" i="1"/>
  <c r="Q131" i="1"/>
  <c r="Q144" i="1"/>
  <c r="Q137" i="1"/>
  <c r="Q146" i="1"/>
  <c r="Q153" i="1"/>
  <c r="Q68" i="1"/>
  <c r="P16" i="1"/>
  <c r="P123" i="1"/>
  <c r="P138" i="1"/>
  <c r="P53" i="1"/>
  <c r="P34" i="1"/>
  <c r="AK58" i="1"/>
  <c r="AK71" i="1"/>
  <c r="AK76" i="1"/>
  <c r="N9" i="1"/>
  <c r="N42" i="1"/>
  <c r="N41" i="1"/>
  <c r="N35" i="1"/>
  <c r="N73" i="1"/>
  <c r="N60" i="1"/>
  <c r="N67" i="1"/>
  <c r="N82" i="1"/>
  <c r="N98" i="1"/>
  <c r="N88" i="1"/>
  <c r="N142" i="1"/>
  <c r="N151" i="1"/>
  <c r="P105" i="1"/>
  <c r="BK143" i="1"/>
  <c r="P143" i="1" s="1"/>
  <c r="BK125" i="1"/>
  <c r="P125" i="1" s="1"/>
  <c r="BK121" i="1"/>
  <c r="P121" i="1" s="1"/>
  <c r="BK133" i="1"/>
  <c r="P133" i="1" s="1"/>
  <c r="BK128" i="1"/>
  <c r="BK138" i="1"/>
  <c r="BK134" i="1"/>
  <c r="P134" i="1" s="1"/>
  <c r="BK129" i="1"/>
  <c r="BK123" i="1"/>
  <c r="BK120" i="1"/>
  <c r="BK112" i="1"/>
  <c r="P112" i="1" s="1"/>
  <c r="BK114" i="1"/>
  <c r="P114" i="1" s="1"/>
  <c r="BK106" i="1"/>
  <c r="P106" i="1" s="1"/>
  <c r="BK72" i="1"/>
  <c r="P72" i="1" s="1"/>
  <c r="BK74" i="1"/>
  <c r="P74" i="1" s="1"/>
  <c r="BK122" i="1"/>
  <c r="P122" i="1" s="1"/>
  <c r="K122" i="1" s="1"/>
  <c r="BK78" i="1"/>
  <c r="BK61" i="1"/>
  <c r="P61" i="1" s="1"/>
  <c r="N30" i="1"/>
  <c r="O8" i="1"/>
  <c r="O7" i="1"/>
  <c r="O51" i="1"/>
  <c r="O26" i="1"/>
  <c r="O33" i="1"/>
  <c r="O49" i="1"/>
  <c r="O44" i="1"/>
  <c r="O62" i="1"/>
  <c r="O64" i="1"/>
  <c r="O84" i="1"/>
  <c r="O94" i="1"/>
  <c r="O93" i="1"/>
  <c r="O108" i="1"/>
  <c r="O124" i="1"/>
  <c r="O114" i="1"/>
  <c r="O147" i="1"/>
  <c r="O148" i="1"/>
  <c r="J148" i="1" s="1"/>
  <c r="O149" i="1"/>
  <c r="P92" i="1"/>
  <c r="P109" i="1"/>
  <c r="P129" i="1"/>
  <c r="Q12" i="1"/>
  <c r="Q7" i="1"/>
  <c r="Q25" i="1"/>
  <c r="Q36" i="1"/>
  <c r="Q15" i="1"/>
  <c r="Q31" i="1"/>
  <c r="Q47" i="1"/>
  <c r="Q14" i="1"/>
  <c r="Q30" i="1"/>
  <c r="Q46" i="1"/>
  <c r="Q37" i="1"/>
  <c r="Q56" i="1"/>
  <c r="Q55" i="1"/>
  <c r="Q71" i="1"/>
  <c r="Q54" i="1"/>
  <c r="Q70" i="1"/>
  <c r="Q57" i="1"/>
  <c r="Q73" i="1"/>
  <c r="Q101" i="1"/>
  <c r="Q88" i="1"/>
  <c r="Q79" i="1"/>
  <c r="Q99" i="1"/>
  <c r="Q86" i="1"/>
  <c r="Q102" i="1"/>
  <c r="Q114" i="1"/>
  <c r="Q107" i="1"/>
  <c r="Q118" i="1"/>
  <c r="Q136" i="1"/>
  <c r="Q139" i="1"/>
  <c r="Q116" i="1"/>
  <c r="Q119" i="1"/>
  <c r="Q134" i="1"/>
  <c r="Q125" i="1"/>
  <c r="Q141" i="1"/>
  <c r="L141" i="1" s="1"/>
  <c r="Q147" i="1"/>
  <c r="R175" i="1"/>
  <c r="R167" i="1" s="1"/>
  <c r="R54" i="1" s="1"/>
  <c r="M54" i="1" s="1"/>
  <c r="R178" i="1"/>
  <c r="R170" i="1" s="1"/>
  <c r="R177" i="1"/>
  <c r="R169" i="1" s="1"/>
  <c r="R176" i="1"/>
  <c r="R168" i="1" s="1"/>
  <c r="R174" i="1"/>
  <c r="R166" i="1" s="1"/>
  <c r="R173" i="1"/>
  <c r="R165" i="1" s="1"/>
  <c r="R150" i="1"/>
  <c r="M150" i="1" s="1"/>
  <c r="R153" i="1"/>
  <c r="M153" i="1" s="1"/>
  <c r="R152" i="1"/>
  <c r="M152" i="1" s="1"/>
  <c r="R151" i="1"/>
  <c r="M151" i="1" s="1"/>
  <c r="R147" i="1"/>
  <c r="M147" i="1" s="1"/>
  <c r="R149" i="1"/>
  <c r="M149" i="1" s="1"/>
  <c r="R146" i="1"/>
  <c r="M146" i="1" s="1"/>
  <c r="R142" i="1"/>
  <c r="M142" i="1" s="1"/>
  <c r="R138" i="1"/>
  <c r="M138" i="1" s="1"/>
  <c r="R134" i="1"/>
  <c r="M134" i="1" s="1"/>
  <c r="R130" i="1"/>
  <c r="M130" i="1" s="1"/>
  <c r="R126" i="1"/>
  <c r="M126" i="1" s="1"/>
  <c r="R148" i="1"/>
  <c r="M148" i="1" s="1"/>
  <c r="R145" i="1"/>
  <c r="M145" i="1" s="1"/>
  <c r="R143" i="1"/>
  <c r="M143" i="1" s="1"/>
  <c r="R139" i="1"/>
  <c r="M139" i="1" s="1"/>
  <c r="R135" i="1"/>
  <c r="M135" i="1" s="1"/>
  <c r="R132" i="1"/>
  <c r="M132" i="1" s="1"/>
  <c r="R129" i="1"/>
  <c r="M129" i="1" s="1"/>
  <c r="R124" i="1"/>
  <c r="M124" i="1" s="1"/>
  <c r="R120" i="1"/>
  <c r="M120" i="1" s="1"/>
  <c r="R136" i="1"/>
  <c r="M136" i="1" s="1"/>
  <c r="R131" i="1"/>
  <c r="M131" i="1" s="1"/>
  <c r="R128" i="1"/>
  <c r="M128" i="1" s="1"/>
  <c r="R125" i="1"/>
  <c r="M125" i="1" s="1"/>
  <c r="R121" i="1"/>
  <c r="M121" i="1" s="1"/>
  <c r="R117" i="1"/>
  <c r="M117" i="1" s="1"/>
  <c r="R144" i="1"/>
  <c r="M144" i="1" s="1"/>
  <c r="R141" i="1"/>
  <c r="M141" i="1" s="1"/>
  <c r="R127" i="1"/>
  <c r="M127" i="1" s="1"/>
  <c r="R133" i="1"/>
  <c r="M133" i="1" s="1"/>
  <c r="R122" i="1"/>
  <c r="M122" i="1" s="1"/>
  <c r="R114" i="1"/>
  <c r="M114" i="1" s="1"/>
  <c r="R140" i="1"/>
  <c r="M140" i="1" s="1"/>
  <c r="R137" i="1"/>
  <c r="M137" i="1" s="1"/>
  <c r="R123" i="1"/>
  <c r="M123" i="1" s="1"/>
  <c r="R119" i="1"/>
  <c r="M119" i="1" s="1"/>
  <c r="R112" i="1"/>
  <c r="M112" i="1" s="1"/>
  <c r="R107" i="1"/>
  <c r="M107" i="1" s="1"/>
  <c r="R111" i="1"/>
  <c r="M111" i="1" s="1"/>
  <c r="R108" i="1"/>
  <c r="M108" i="1" s="1"/>
  <c r="R118" i="1"/>
  <c r="M118" i="1" s="1"/>
  <c r="R116" i="1"/>
  <c r="M116" i="1" s="1"/>
  <c r="R113" i="1"/>
  <c r="M113" i="1" s="1"/>
  <c r="R109" i="1"/>
  <c r="M109" i="1" s="1"/>
  <c r="R115" i="1"/>
  <c r="M115" i="1" s="1"/>
  <c r="R110" i="1"/>
  <c r="M110" i="1" s="1"/>
  <c r="R106" i="1"/>
  <c r="M106" i="1" s="1"/>
  <c r="R105" i="1"/>
  <c r="M105" i="1" s="1"/>
  <c r="R99" i="1"/>
  <c r="M99" i="1" s="1"/>
  <c r="R95" i="1"/>
  <c r="M95" i="1" s="1"/>
  <c r="R91" i="1"/>
  <c r="M91" i="1" s="1"/>
  <c r="R87" i="1"/>
  <c r="M87" i="1" s="1"/>
  <c r="R83" i="1"/>
  <c r="M83" i="1" s="1"/>
  <c r="R79" i="1"/>
  <c r="M79" i="1" s="1"/>
  <c r="R104" i="1"/>
  <c r="M104" i="1" s="1"/>
  <c r="R100" i="1"/>
  <c r="M100" i="1" s="1"/>
  <c r="R96" i="1"/>
  <c r="M96" i="1" s="1"/>
  <c r="R92" i="1"/>
  <c r="M92" i="1" s="1"/>
  <c r="R88" i="1"/>
  <c r="M88" i="1" s="1"/>
  <c r="R84" i="1"/>
  <c r="M84" i="1" s="1"/>
  <c r="R80" i="1"/>
  <c r="M80" i="1" s="1"/>
  <c r="R101" i="1"/>
  <c r="M101" i="1" s="1"/>
  <c r="R97" i="1"/>
  <c r="M97" i="1" s="1"/>
  <c r="R93" i="1"/>
  <c r="M93" i="1" s="1"/>
  <c r="R89" i="1"/>
  <c r="M89" i="1" s="1"/>
  <c r="R85" i="1"/>
  <c r="M85" i="1" s="1"/>
  <c r="R81" i="1"/>
  <c r="M81" i="1" s="1"/>
  <c r="R77" i="1"/>
  <c r="M77" i="1" s="1"/>
  <c r="R103" i="1"/>
  <c r="M103" i="1" s="1"/>
  <c r="R102" i="1"/>
  <c r="M102" i="1" s="1"/>
  <c r="R98" i="1"/>
  <c r="M98" i="1" s="1"/>
  <c r="R94" i="1"/>
  <c r="M94" i="1" s="1"/>
  <c r="R90" i="1"/>
  <c r="M90" i="1" s="1"/>
  <c r="R74" i="1"/>
  <c r="M74" i="1" s="1"/>
  <c r="R70" i="1"/>
  <c r="M70" i="1" s="1"/>
  <c r="R66" i="1"/>
  <c r="M66" i="1" s="1"/>
  <c r="R62" i="1"/>
  <c r="M62" i="1" s="1"/>
  <c r="R58" i="1"/>
  <c r="M58" i="1" s="1"/>
  <c r="R82" i="1"/>
  <c r="M82" i="1" s="1"/>
  <c r="R75" i="1"/>
  <c r="M75" i="1" s="1"/>
  <c r="R71" i="1"/>
  <c r="M71" i="1" s="1"/>
  <c r="R67" i="1"/>
  <c r="M67" i="1" s="1"/>
  <c r="R63" i="1"/>
  <c r="M63" i="1" s="1"/>
  <c r="R59" i="1"/>
  <c r="M59" i="1" s="1"/>
  <c r="R55" i="1"/>
  <c r="M55" i="1" s="1"/>
  <c r="R86" i="1"/>
  <c r="M86" i="1" s="1"/>
  <c r="R78" i="1"/>
  <c r="M78" i="1" s="1"/>
  <c r="R76" i="1"/>
  <c r="M76" i="1" s="1"/>
  <c r="R72" i="1"/>
  <c r="M72" i="1" s="1"/>
  <c r="R68" i="1"/>
  <c r="M68" i="1" s="1"/>
  <c r="R64" i="1"/>
  <c r="M64" i="1" s="1"/>
  <c r="R60" i="1"/>
  <c r="M60" i="1" s="1"/>
  <c r="R56" i="1"/>
  <c r="M56" i="1" s="1"/>
  <c r="R52" i="1"/>
  <c r="M52" i="1" s="1"/>
  <c r="R73" i="1"/>
  <c r="M73" i="1" s="1"/>
  <c r="R69" i="1"/>
  <c r="M69" i="1" s="1"/>
  <c r="R65" i="1"/>
  <c r="M65" i="1" s="1"/>
  <c r="R61" i="1"/>
  <c r="M61" i="1" s="1"/>
  <c r="R57" i="1"/>
  <c r="M57" i="1" s="1"/>
  <c r="R50" i="1"/>
  <c r="M50" i="1" s="1"/>
  <c r="R46" i="1"/>
  <c r="M46" i="1" s="1"/>
  <c r="R42" i="1"/>
  <c r="M42" i="1" s="1"/>
  <c r="R38" i="1"/>
  <c r="M38" i="1" s="1"/>
  <c r="R34" i="1"/>
  <c r="M34" i="1" s="1"/>
  <c r="R30" i="1"/>
  <c r="M30" i="1" s="1"/>
  <c r="R51" i="1"/>
  <c r="M51" i="1" s="1"/>
  <c r="R47" i="1"/>
  <c r="M47" i="1" s="1"/>
  <c r="R43" i="1"/>
  <c r="M43" i="1" s="1"/>
  <c r="R39" i="1"/>
  <c r="M39" i="1" s="1"/>
  <c r="R35" i="1"/>
  <c r="M35" i="1" s="1"/>
  <c r="R31" i="1"/>
  <c r="M31" i="1" s="1"/>
  <c r="R27" i="1"/>
  <c r="M27" i="1" s="1"/>
  <c r="R23" i="1"/>
  <c r="M23" i="1" s="1"/>
  <c r="R19" i="1"/>
  <c r="M19" i="1" s="1"/>
  <c r="R15" i="1"/>
  <c r="M15" i="1" s="1"/>
  <c r="R11" i="1"/>
  <c r="M11" i="1" s="1"/>
  <c r="R53" i="1"/>
  <c r="M53" i="1" s="1"/>
  <c r="R48" i="1"/>
  <c r="M48" i="1" s="1"/>
  <c r="R44" i="1"/>
  <c r="M44" i="1" s="1"/>
  <c r="R40" i="1"/>
  <c r="M40" i="1" s="1"/>
  <c r="R36" i="1"/>
  <c r="M36" i="1" s="1"/>
  <c r="R32" i="1"/>
  <c r="M32" i="1" s="1"/>
  <c r="R28" i="1"/>
  <c r="M28" i="1" s="1"/>
  <c r="R24" i="1"/>
  <c r="M24" i="1" s="1"/>
  <c r="R20" i="1"/>
  <c r="M20" i="1" s="1"/>
  <c r="R16" i="1"/>
  <c r="M16" i="1" s="1"/>
  <c r="R49" i="1"/>
  <c r="M49" i="1" s="1"/>
  <c r="R45" i="1"/>
  <c r="M45" i="1" s="1"/>
  <c r="R41" i="1"/>
  <c r="M41" i="1" s="1"/>
  <c r="R37" i="1"/>
  <c r="M37" i="1" s="1"/>
  <c r="R33" i="1"/>
  <c r="M33" i="1" s="1"/>
  <c r="R29" i="1"/>
  <c r="M29" i="1" s="1"/>
  <c r="R25" i="1"/>
  <c r="M25" i="1" s="1"/>
  <c r="R26" i="1"/>
  <c r="M26" i="1" s="1"/>
  <c r="R12" i="1"/>
  <c r="M12" i="1" s="1"/>
  <c r="R9" i="1"/>
  <c r="M9" i="1" s="1"/>
  <c r="R18" i="1"/>
  <c r="M18" i="1" s="1"/>
  <c r="R14" i="1"/>
  <c r="M14" i="1" s="1"/>
  <c r="R10" i="1"/>
  <c r="M10" i="1" s="1"/>
  <c r="R6" i="1"/>
  <c r="M6" i="1" s="1"/>
  <c r="R22" i="1"/>
  <c r="M22" i="1" s="1"/>
  <c r="R21" i="1"/>
  <c r="M21" i="1" s="1"/>
  <c r="R17" i="1"/>
  <c r="M17" i="1" s="1"/>
  <c r="R7" i="1"/>
  <c r="M7" i="1" s="1"/>
  <c r="H7" i="1" s="1"/>
  <c r="R13" i="1"/>
  <c r="M13" i="1" s="1"/>
  <c r="R8" i="1"/>
  <c r="M8" i="1" s="1"/>
  <c r="K133" i="1" l="1"/>
  <c r="J96" i="1"/>
  <c r="J131" i="1"/>
  <c r="J12" i="1"/>
  <c r="J24" i="1"/>
  <c r="J53" i="1"/>
  <c r="J34" i="1"/>
  <c r="J73" i="1"/>
  <c r="J92" i="1"/>
  <c r="J98" i="1"/>
  <c r="J111" i="1"/>
  <c r="J128" i="1"/>
  <c r="J150" i="1"/>
  <c r="J75" i="1"/>
  <c r="J142" i="1"/>
  <c r="J147" i="1"/>
  <c r="K112" i="1"/>
  <c r="K121" i="1"/>
  <c r="K51" i="1"/>
  <c r="K145" i="1"/>
  <c r="J116" i="1"/>
  <c r="J100" i="1"/>
  <c r="H6" i="1"/>
  <c r="H45" i="1"/>
  <c r="H24" i="1"/>
  <c r="H27" i="1"/>
  <c r="H43" i="1"/>
  <c r="H69" i="1"/>
  <c r="H60" i="1"/>
  <c r="H75" i="1"/>
  <c r="H94" i="1"/>
  <c r="H93" i="1"/>
  <c r="H100" i="1"/>
  <c r="H105" i="1"/>
  <c r="H108" i="1"/>
  <c r="H119" i="1"/>
  <c r="H141" i="1"/>
  <c r="H125" i="1"/>
  <c r="H120" i="1"/>
  <c r="H135" i="1"/>
  <c r="H148" i="1"/>
  <c r="H138" i="1"/>
  <c r="H147" i="1"/>
  <c r="H150" i="1"/>
  <c r="L116" i="1"/>
  <c r="L107" i="1"/>
  <c r="L99" i="1"/>
  <c r="L73" i="1"/>
  <c r="L71" i="1"/>
  <c r="L46" i="1"/>
  <c r="L31" i="1"/>
  <c r="L7" i="1"/>
  <c r="J94" i="1"/>
  <c r="K61" i="1"/>
  <c r="K72" i="1"/>
  <c r="K125" i="1"/>
  <c r="K60" i="1"/>
  <c r="J13" i="1"/>
  <c r="J17" i="1"/>
  <c r="J15" i="1"/>
  <c r="J31" i="1"/>
  <c r="J47" i="1"/>
  <c r="J22" i="1"/>
  <c r="J38" i="1"/>
  <c r="J60" i="1"/>
  <c r="J76" i="1"/>
  <c r="J61" i="1"/>
  <c r="J77" i="1"/>
  <c r="J79" i="1"/>
  <c r="J95" i="1"/>
  <c r="J86" i="1"/>
  <c r="J102" i="1"/>
  <c r="J117" i="1"/>
  <c r="J118" i="1"/>
  <c r="J113" i="1"/>
  <c r="J120" i="1"/>
  <c r="J123" i="1"/>
  <c r="J129" i="1"/>
  <c r="J68" i="1"/>
  <c r="J121" i="1"/>
  <c r="J151" i="1"/>
  <c r="J8" i="1"/>
  <c r="K114" i="1"/>
  <c r="J55" i="1"/>
  <c r="J137" i="1"/>
  <c r="J16" i="1"/>
  <c r="J6" i="1"/>
  <c r="J40" i="1"/>
  <c r="J18" i="1"/>
  <c r="J41" i="1"/>
  <c r="J74" i="1"/>
  <c r="J91" i="1"/>
  <c r="J82" i="1"/>
  <c r="J107" i="1"/>
  <c r="J145" i="1"/>
  <c r="J119" i="1"/>
  <c r="J50" i="1"/>
  <c r="J66" i="1"/>
  <c r="J112" i="1"/>
  <c r="K109" i="1"/>
  <c r="J62" i="1"/>
  <c r="J26" i="1"/>
  <c r="K74" i="1"/>
  <c r="K134" i="1"/>
  <c r="J9" i="1"/>
  <c r="J80" i="1"/>
  <c r="J126" i="1"/>
  <c r="J59" i="1"/>
  <c r="H9" i="1"/>
  <c r="H29" i="1"/>
  <c r="H40" i="1"/>
  <c r="H11" i="1"/>
  <c r="H34" i="1"/>
  <c r="H50" i="1"/>
  <c r="H76" i="1"/>
  <c r="H59" i="1"/>
  <c r="H66" i="1"/>
  <c r="H77" i="1"/>
  <c r="H84" i="1"/>
  <c r="H87" i="1"/>
  <c r="H109" i="1"/>
  <c r="H114" i="1"/>
  <c r="J124" i="1"/>
  <c r="J84" i="1"/>
  <c r="J49" i="1"/>
  <c r="J7" i="1"/>
  <c r="K106" i="1"/>
  <c r="K143" i="1"/>
  <c r="J19" i="1"/>
  <c r="J35" i="1"/>
  <c r="J42" i="1"/>
  <c r="J29" i="1"/>
  <c r="J65" i="1"/>
  <c r="J85" i="1"/>
  <c r="J83" i="1"/>
  <c r="J99" i="1"/>
  <c r="J106" i="1"/>
  <c r="J132" i="1"/>
  <c r="J133" i="1"/>
  <c r="J146" i="1"/>
  <c r="J21" i="1"/>
  <c r="J36" i="1"/>
  <c r="J52" i="1"/>
  <c r="J23" i="1"/>
  <c r="J39" i="1"/>
  <c r="J14" i="1"/>
  <c r="J30" i="1"/>
  <c r="J46" i="1"/>
  <c r="J37" i="1"/>
  <c r="J72" i="1"/>
  <c r="J63" i="1"/>
  <c r="J54" i="1"/>
  <c r="J70" i="1"/>
  <c r="J89" i="1"/>
  <c r="J69" i="1"/>
  <c r="J97" i="1"/>
  <c r="J88" i="1"/>
  <c r="J103" i="1"/>
  <c r="J87" i="1"/>
  <c r="J78" i="1"/>
  <c r="J109" i="1"/>
  <c r="J115" i="1"/>
  <c r="J110" i="1"/>
  <c r="J122" i="1"/>
  <c r="J140" i="1"/>
  <c r="J143" i="1"/>
  <c r="J127" i="1"/>
  <c r="J136" i="1"/>
  <c r="J139" i="1"/>
  <c r="J138" i="1"/>
  <c r="K34" i="1"/>
  <c r="K99" i="1"/>
  <c r="K49" i="1"/>
  <c r="K14" i="1"/>
  <c r="L137" i="1"/>
  <c r="L109" i="1"/>
  <c r="L53" i="1"/>
  <c r="L26" i="1"/>
  <c r="J141" i="1"/>
  <c r="J90" i="1"/>
  <c r="J58" i="1"/>
  <c r="J10" i="1"/>
  <c r="K139" i="1"/>
  <c r="K77" i="1"/>
  <c r="L142" i="1"/>
  <c r="L105" i="1"/>
  <c r="L81" i="1"/>
  <c r="L44" i="1"/>
  <c r="L16" i="1"/>
  <c r="J130" i="1"/>
  <c r="J56" i="1"/>
  <c r="J67" i="1"/>
  <c r="J43" i="1"/>
  <c r="K91" i="1"/>
  <c r="K11" i="1"/>
  <c r="K39" i="1"/>
  <c r="L113" i="1"/>
  <c r="L74" i="1"/>
  <c r="L18" i="1"/>
  <c r="L6" i="1"/>
  <c r="N69" i="1"/>
  <c r="Y145" i="1"/>
  <c r="N145" i="1" s="1"/>
  <c r="Y137" i="1"/>
  <c r="N137" i="1" s="1"/>
  <c r="Y147" i="1"/>
  <c r="N147" i="1" s="1"/>
  <c r="Y120" i="1"/>
  <c r="N120" i="1" s="1"/>
  <c r="Y130" i="1"/>
  <c r="N130" i="1" s="1"/>
  <c r="Y143" i="1"/>
  <c r="N143" i="1" s="1"/>
  <c r="Y128" i="1"/>
  <c r="N128" i="1" s="1"/>
  <c r="Y85" i="1"/>
  <c r="N85" i="1" s="1"/>
  <c r="J125" i="1"/>
  <c r="J48" i="1"/>
  <c r="K25" i="1"/>
  <c r="K94" i="1"/>
  <c r="K54" i="1"/>
  <c r="K36" i="1"/>
  <c r="K140" i="1"/>
  <c r="H10" i="1"/>
  <c r="H12" i="1"/>
  <c r="H28" i="1"/>
  <c r="H44" i="1"/>
  <c r="H31" i="1"/>
  <c r="H38" i="1"/>
  <c r="H73" i="1"/>
  <c r="H63" i="1"/>
  <c r="H82" i="1"/>
  <c r="H81" i="1"/>
  <c r="H97" i="1"/>
  <c r="H104" i="1"/>
  <c r="H106" i="1"/>
  <c r="H111" i="1"/>
  <c r="H122" i="1"/>
  <c r="H128" i="1"/>
  <c r="H139" i="1"/>
  <c r="H142" i="1"/>
  <c r="L139" i="1"/>
  <c r="L79" i="1"/>
  <c r="L55" i="1"/>
  <c r="L15" i="1"/>
  <c r="K92" i="1"/>
  <c r="J108" i="1"/>
  <c r="J51" i="1"/>
  <c r="K53" i="1"/>
  <c r="K117" i="1"/>
  <c r="L68" i="1"/>
  <c r="L144" i="1"/>
  <c r="L84" i="1"/>
  <c r="L66" i="1"/>
  <c r="L10" i="1"/>
  <c r="J152" i="1"/>
  <c r="J104" i="1"/>
  <c r="J28" i="1"/>
  <c r="K113" i="1"/>
  <c r="L117" i="1"/>
  <c r="L135" i="1"/>
  <c r="L80" i="1"/>
  <c r="L45" i="1"/>
  <c r="L28" i="1"/>
  <c r="J105" i="1"/>
  <c r="K32" i="1"/>
  <c r="K100" i="1"/>
  <c r="K52" i="1"/>
  <c r="K19" i="1"/>
  <c r="K7" i="1"/>
  <c r="L123" i="1"/>
  <c r="L90" i="1"/>
  <c r="L58" i="1"/>
  <c r="L51" i="1"/>
  <c r="Y65" i="1"/>
  <c r="N65" i="1" s="1"/>
  <c r="Y34" i="1"/>
  <c r="N34" i="1" s="1"/>
  <c r="Y14" i="1"/>
  <c r="N14" i="1" s="1"/>
  <c r="Y36" i="1"/>
  <c r="N36" i="1" s="1"/>
  <c r="Y25" i="1"/>
  <c r="N25" i="1" s="1"/>
  <c r="I135" i="1" s="1"/>
  <c r="Y8" i="1"/>
  <c r="N8" i="1" s="1"/>
  <c r="I60" i="1" s="1"/>
  <c r="J32" i="1"/>
  <c r="K20" i="1"/>
  <c r="K128" i="1"/>
  <c r="K93" i="1"/>
  <c r="K18" i="1"/>
  <c r="K21" i="1"/>
  <c r="L149" i="1"/>
  <c r="L151" i="1"/>
  <c r="H8" i="1"/>
  <c r="H21" i="1"/>
  <c r="H14" i="1"/>
  <c r="H26" i="1"/>
  <c r="H37" i="1"/>
  <c r="H16" i="1"/>
  <c r="H32" i="1"/>
  <c r="H48" i="1"/>
  <c r="H19" i="1"/>
  <c r="H35" i="1"/>
  <c r="H51" i="1"/>
  <c r="H42" i="1"/>
  <c r="H61" i="1"/>
  <c r="H52" i="1"/>
  <c r="H68" i="1"/>
  <c r="H86" i="1"/>
  <c r="H67" i="1"/>
  <c r="H58" i="1"/>
  <c r="H74" i="1"/>
  <c r="H102" i="1"/>
  <c r="H85" i="1"/>
  <c r="H101" i="1"/>
  <c r="H92" i="1"/>
  <c r="H79" i="1"/>
  <c r="H95" i="1"/>
  <c r="H110" i="1"/>
  <c r="H116" i="1"/>
  <c r="H107" i="1"/>
  <c r="H137" i="1"/>
  <c r="H133" i="1"/>
  <c r="H117" i="1"/>
  <c r="H131" i="1"/>
  <c r="H129" i="1"/>
  <c r="H143" i="1"/>
  <c r="H130" i="1"/>
  <c r="H146" i="1"/>
  <c r="H152" i="1"/>
  <c r="H54" i="1"/>
  <c r="L134" i="1"/>
  <c r="L136" i="1"/>
  <c r="L102" i="1"/>
  <c r="L88" i="1"/>
  <c r="L70" i="1"/>
  <c r="L56" i="1"/>
  <c r="L14" i="1"/>
  <c r="L36" i="1"/>
  <c r="K129" i="1"/>
  <c r="J149" i="1"/>
  <c r="J93" i="1"/>
  <c r="K150" i="1"/>
  <c r="K126" i="1"/>
  <c r="K104" i="1"/>
  <c r="K66" i="1"/>
  <c r="K46" i="1"/>
  <c r="K27" i="1"/>
  <c r="K64" i="1"/>
  <c r="L153" i="1"/>
  <c r="L131" i="1"/>
  <c r="L111" i="1"/>
  <c r="L82" i="1"/>
  <c r="L97" i="1"/>
  <c r="L85" i="1"/>
  <c r="L33" i="1"/>
  <c r="L43" i="1"/>
  <c r="L21" i="1"/>
  <c r="K127" i="1"/>
  <c r="K90" i="1"/>
  <c r="K22" i="1"/>
  <c r="K119" i="1"/>
  <c r="K131" i="1"/>
  <c r="K95" i="1"/>
  <c r="K81" i="1"/>
  <c r="K71" i="1"/>
  <c r="K42" i="1"/>
  <c r="K44" i="1"/>
  <c r="K57" i="1"/>
  <c r="L148" i="1"/>
  <c r="L127" i="1"/>
  <c r="L110" i="1"/>
  <c r="L78" i="1"/>
  <c r="L93" i="1"/>
  <c r="L77" i="1"/>
  <c r="L29" i="1"/>
  <c r="L39" i="1"/>
  <c r="L8" i="1"/>
  <c r="K142" i="1"/>
  <c r="K47" i="1"/>
  <c r="K147" i="1"/>
  <c r="K108" i="1"/>
  <c r="K84" i="1"/>
  <c r="K58" i="1"/>
  <c r="K38" i="1"/>
  <c r="K40" i="1"/>
  <c r="K82" i="1"/>
  <c r="L83" i="1"/>
  <c r="L120" i="1"/>
  <c r="L106" i="1"/>
  <c r="L103" i="1"/>
  <c r="L89" i="1"/>
  <c r="L75" i="1"/>
  <c r="L50" i="1"/>
  <c r="L35" i="1"/>
  <c r="L13" i="1"/>
  <c r="Y97" i="1"/>
  <c r="N97" i="1" s="1"/>
  <c r="Y54" i="1"/>
  <c r="N54" i="1" s="1"/>
  <c r="Y81" i="1"/>
  <c r="N81" i="1" s="1"/>
  <c r="Y63" i="1"/>
  <c r="N63" i="1" s="1"/>
  <c r="Y48" i="1"/>
  <c r="N48" i="1" s="1"/>
  <c r="K115" i="1"/>
  <c r="K144" i="1"/>
  <c r="K107" i="1"/>
  <c r="K87" i="1"/>
  <c r="K69" i="1"/>
  <c r="K31" i="1"/>
  <c r="K8" i="1"/>
  <c r="L150" i="1"/>
  <c r="L152" i="1"/>
  <c r="L11" i="1"/>
  <c r="L145" i="1"/>
  <c r="K138" i="1"/>
  <c r="K110" i="1"/>
  <c r="K65" i="1"/>
  <c r="K16" i="1"/>
  <c r="L143" i="1"/>
  <c r="L100" i="1"/>
  <c r="L72" i="1"/>
  <c r="L48" i="1"/>
  <c r="K120" i="1"/>
  <c r="J134" i="1"/>
  <c r="J45" i="1"/>
  <c r="K102" i="1"/>
  <c r="K88" i="1"/>
  <c r="K45" i="1"/>
  <c r="K10" i="1"/>
  <c r="K9" i="1"/>
  <c r="L121" i="1"/>
  <c r="L96" i="1"/>
  <c r="L64" i="1"/>
  <c r="L22" i="1"/>
  <c r="J153" i="1"/>
  <c r="J101" i="1"/>
  <c r="J25" i="1"/>
  <c r="J11" i="1"/>
  <c r="K124" i="1"/>
  <c r="K73" i="1"/>
  <c r="K35" i="1"/>
  <c r="L138" i="1"/>
  <c r="L104" i="1"/>
  <c r="L92" i="1"/>
  <c r="L60" i="1"/>
  <c r="L40" i="1"/>
  <c r="K116" i="1"/>
  <c r="J81" i="1"/>
  <c r="J57" i="1"/>
  <c r="J20" i="1"/>
  <c r="K135" i="1"/>
  <c r="K80" i="1"/>
  <c r="K37" i="1"/>
  <c r="K59" i="1"/>
  <c r="K152" i="1"/>
  <c r="H17" i="1"/>
  <c r="H33" i="1"/>
  <c r="H49" i="1"/>
  <c r="H15" i="1"/>
  <c r="H47" i="1"/>
  <c r="H57" i="1"/>
  <c r="H64" i="1"/>
  <c r="H78" i="1"/>
  <c r="H70" i="1"/>
  <c r="H98" i="1"/>
  <c r="H88" i="1"/>
  <c r="H91" i="1"/>
  <c r="H113" i="1"/>
  <c r="H123" i="1"/>
  <c r="H144" i="1"/>
  <c r="H124" i="1"/>
  <c r="H126" i="1"/>
  <c r="H151" i="1"/>
  <c r="L125" i="1"/>
  <c r="L114" i="1"/>
  <c r="L57" i="1"/>
  <c r="L30" i="1"/>
  <c r="L12" i="1"/>
  <c r="J64" i="1"/>
  <c r="J33" i="1"/>
  <c r="K123" i="1"/>
  <c r="K83" i="1"/>
  <c r="K85" i="1"/>
  <c r="K33" i="1"/>
  <c r="K43" i="1"/>
  <c r="K12" i="1"/>
  <c r="L132" i="1"/>
  <c r="L98" i="1"/>
  <c r="L49" i="1"/>
  <c r="L32" i="1"/>
  <c r="J135" i="1"/>
  <c r="J71" i="1"/>
  <c r="K137" i="1"/>
  <c r="K86" i="1"/>
  <c r="K101" i="1"/>
  <c r="K62" i="1"/>
  <c r="K29" i="1"/>
  <c r="K23" i="1"/>
  <c r="K6" i="1"/>
  <c r="L128" i="1"/>
  <c r="L94" i="1"/>
  <c r="L62" i="1"/>
  <c r="L52" i="1"/>
  <c r="J144" i="1"/>
  <c r="J27" i="1"/>
  <c r="K136" i="1"/>
  <c r="L124" i="1"/>
  <c r="L122" i="1"/>
  <c r="L76" i="1"/>
  <c r="L41" i="1"/>
  <c r="L24" i="1"/>
  <c r="Y144" i="1"/>
  <c r="N144" i="1" s="1"/>
  <c r="Y119" i="1"/>
  <c r="N119" i="1" s="1"/>
  <c r="Y152" i="1"/>
  <c r="N152" i="1" s="1"/>
  <c r="Y86" i="1"/>
  <c r="N86" i="1" s="1"/>
  <c r="K78" i="1"/>
  <c r="K63" i="1"/>
  <c r="K28" i="1"/>
  <c r="K148" i="1"/>
  <c r="H13" i="1"/>
  <c r="H22" i="1"/>
  <c r="H18" i="1"/>
  <c r="H25" i="1"/>
  <c r="H41" i="1"/>
  <c r="H20" i="1"/>
  <c r="H36" i="1"/>
  <c r="H53" i="1"/>
  <c r="H23" i="1"/>
  <c r="H39" i="1"/>
  <c r="H30" i="1"/>
  <c r="H46" i="1"/>
  <c r="H65" i="1"/>
  <c r="H56" i="1"/>
  <c r="H72" i="1"/>
  <c r="H55" i="1"/>
  <c r="H71" i="1"/>
  <c r="H62" i="1"/>
  <c r="H90" i="1"/>
  <c r="H103" i="1"/>
  <c r="H89" i="1"/>
  <c r="H80" i="1"/>
  <c r="H96" i="1"/>
  <c r="H83" i="1"/>
  <c r="H99" i="1"/>
  <c r="H115" i="1"/>
  <c r="H118" i="1"/>
  <c r="H112" i="1"/>
  <c r="H140" i="1"/>
  <c r="H127" i="1"/>
  <c r="H121" i="1"/>
  <c r="H136" i="1"/>
  <c r="H132" i="1"/>
  <c r="H145" i="1"/>
  <c r="H134" i="1"/>
  <c r="H149" i="1"/>
  <c r="H153" i="1"/>
  <c r="L147" i="1"/>
  <c r="L119" i="1"/>
  <c r="L118" i="1"/>
  <c r="L86" i="1"/>
  <c r="L101" i="1"/>
  <c r="L54" i="1"/>
  <c r="L37" i="1"/>
  <c r="L47" i="1"/>
  <c r="L25" i="1"/>
  <c r="J114" i="1"/>
  <c r="J44" i="1"/>
  <c r="K105" i="1"/>
  <c r="K141" i="1"/>
  <c r="K132" i="1"/>
  <c r="K103" i="1"/>
  <c r="K89" i="1"/>
  <c r="K75" i="1"/>
  <c r="K30" i="1"/>
  <c r="K17" i="1"/>
  <c r="K41" i="1"/>
  <c r="L146" i="1"/>
  <c r="L130" i="1"/>
  <c r="L115" i="1"/>
  <c r="L95" i="1"/>
  <c r="L69" i="1"/>
  <c r="L67" i="1"/>
  <c r="L42" i="1"/>
  <c r="L27" i="1"/>
  <c r="L20" i="1"/>
  <c r="K48" i="1"/>
  <c r="K130" i="1"/>
  <c r="K111" i="1"/>
  <c r="K79" i="1"/>
  <c r="K55" i="1"/>
  <c r="K26" i="1"/>
  <c r="K13" i="1"/>
  <c r="K50" i="1"/>
  <c r="L133" i="1"/>
  <c r="L140" i="1"/>
  <c r="L112" i="1"/>
  <c r="L91" i="1"/>
  <c r="L65" i="1"/>
  <c r="L63" i="1"/>
  <c r="L38" i="1"/>
  <c r="L23" i="1"/>
  <c r="L17" i="1"/>
  <c r="K98" i="1"/>
  <c r="K97" i="1"/>
  <c r="K76" i="1"/>
  <c r="K24" i="1"/>
  <c r="K67" i="1"/>
  <c r="L129" i="1"/>
  <c r="L126" i="1"/>
  <c r="L108" i="1"/>
  <c r="L87" i="1"/>
  <c r="L61" i="1"/>
  <c r="L59" i="1"/>
  <c r="L34" i="1"/>
  <c r="L19" i="1"/>
  <c r="L9" i="1"/>
  <c r="Y84" i="1"/>
  <c r="N84" i="1" s="1"/>
  <c r="I10" i="1" s="1"/>
  <c r="Y70" i="1"/>
  <c r="N70" i="1" s="1"/>
  <c r="Y44" i="1"/>
  <c r="N44" i="1" s="1"/>
  <c r="Y28" i="1"/>
  <c r="N28" i="1" s="1"/>
  <c r="Y148" i="1"/>
  <c r="N148" i="1" s="1"/>
  <c r="I148" i="1" s="1"/>
  <c r="Y136" i="1"/>
  <c r="N136" i="1" s="1"/>
  <c r="Y117" i="1"/>
  <c r="N117" i="1" s="1"/>
  <c r="Y103" i="1"/>
  <c r="N103" i="1" s="1"/>
  <c r="K118" i="1"/>
  <c r="K96" i="1"/>
  <c r="K70" i="1"/>
  <c r="K56" i="1"/>
  <c r="K15" i="1"/>
  <c r="K68" i="1"/>
  <c r="K151" i="1"/>
  <c r="K153" i="1"/>
  <c r="K149" i="1"/>
  <c r="K146" i="1"/>
  <c r="I86" i="1" l="1"/>
  <c r="I58" i="1"/>
  <c r="I85" i="1"/>
  <c r="I120" i="1"/>
  <c r="I69" i="1"/>
  <c r="I61" i="1"/>
  <c r="I16" i="1"/>
  <c r="I109" i="1"/>
  <c r="I122" i="1"/>
  <c r="G122" i="1" s="1"/>
  <c r="I96" i="1"/>
  <c r="I75" i="1"/>
  <c r="I50" i="1"/>
  <c r="I13" i="1"/>
  <c r="G50" i="1"/>
  <c r="I149" i="1"/>
  <c r="I101" i="1"/>
  <c r="I134" i="1"/>
  <c r="I71" i="1"/>
  <c r="I21" i="1"/>
  <c r="I17" i="1"/>
  <c r="I88" i="1"/>
  <c r="I57" i="1"/>
  <c r="I121" i="1"/>
  <c r="I62" i="1"/>
  <c r="G135" i="1"/>
  <c r="G69" i="1"/>
  <c r="I112" i="1"/>
  <c r="I32" i="1"/>
  <c r="I116" i="1"/>
  <c r="I107" i="1"/>
  <c r="I49" i="1"/>
  <c r="G49" i="1" s="1"/>
  <c r="I6" i="1"/>
  <c r="G134" i="1"/>
  <c r="G18" i="1"/>
  <c r="I64" i="1"/>
  <c r="G101" i="1"/>
  <c r="G16" i="1"/>
  <c r="I25" i="1"/>
  <c r="I73" i="1"/>
  <c r="G73" i="1" s="1"/>
  <c r="I63" i="1"/>
  <c r="G85" i="1"/>
  <c r="I92" i="1"/>
  <c r="I94" i="1"/>
  <c r="I124" i="1"/>
  <c r="I59" i="1"/>
  <c r="I31" i="1"/>
  <c r="I18" i="1"/>
  <c r="I43" i="1"/>
  <c r="I40" i="1"/>
  <c r="I126" i="1"/>
  <c r="I133" i="1"/>
  <c r="G133" i="1" s="1"/>
  <c r="I52" i="1"/>
  <c r="G52" i="1" s="1"/>
  <c r="G120" i="1"/>
  <c r="G94" i="1"/>
  <c r="G43" i="1"/>
  <c r="G6" i="1"/>
  <c r="I90" i="1"/>
  <c r="G90" i="1" s="1"/>
  <c r="I95" i="1"/>
  <c r="I30" i="1"/>
  <c r="G30" i="1" s="1"/>
  <c r="I146" i="1"/>
  <c r="I91" i="1"/>
  <c r="I46" i="1"/>
  <c r="I106" i="1"/>
  <c r="G106" i="1" s="1"/>
  <c r="I84" i="1"/>
  <c r="G121" i="1"/>
  <c r="I153" i="1"/>
  <c r="G153" i="1" s="1"/>
  <c r="G64" i="1"/>
  <c r="I48" i="1"/>
  <c r="G35" i="1"/>
  <c r="I28" i="1"/>
  <c r="G28" i="1" s="1"/>
  <c r="I98" i="1"/>
  <c r="G57" i="1"/>
  <c r="I132" i="1"/>
  <c r="G95" i="1"/>
  <c r="G61" i="1"/>
  <c r="I23" i="1"/>
  <c r="I37" i="1"/>
  <c r="I35" i="1"/>
  <c r="I128" i="1"/>
  <c r="I93" i="1"/>
  <c r="G93" i="1" s="1"/>
  <c r="I108" i="1"/>
  <c r="G108" i="1" s="1"/>
  <c r="I110" i="1"/>
  <c r="G110" i="1" s="1"/>
  <c r="I33" i="1"/>
  <c r="G33" i="1" s="1"/>
  <c r="I99" i="1"/>
  <c r="G99" i="1" s="1"/>
  <c r="I117" i="1"/>
  <c r="I44" i="1"/>
  <c r="G132" i="1"/>
  <c r="G71" i="1"/>
  <c r="G23" i="1"/>
  <c r="G13" i="1"/>
  <c r="I119" i="1"/>
  <c r="G119" i="1" s="1"/>
  <c r="G126" i="1"/>
  <c r="G17" i="1"/>
  <c r="I89" i="1"/>
  <c r="G89" i="1" s="1"/>
  <c r="I81" i="1"/>
  <c r="G81" i="1" s="1"/>
  <c r="G146" i="1"/>
  <c r="G107" i="1"/>
  <c r="G79" i="1"/>
  <c r="G86" i="1"/>
  <c r="G48" i="1"/>
  <c r="I14" i="1"/>
  <c r="I78" i="1"/>
  <c r="G139" i="1"/>
  <c r="G31" i="1"/>
  <c r="G10" i="1"/>
  <c r="I143" i="1"/>
  <c r="I137" i="1"/>
  <c r="I140" i="1"/>
  <c r="G140" i="1" s="1"/>
  <c r="I11" i="1"/>
  <c r="I141" i="1"/>
  <c r="I104" i="1"/>
  <c r="I77" i="1"/>
  <c r="G77" i="1" s="1"/>
  <c r="I72" i="1"/>
  <c r="G72" i="1" s="1"/>
  <c r="I45" i="1"/>
  <c r="G45" i="1" s="1"/>
  <c r="G59" i="1"/>
  <c r="G11" i="1"/>
  <c r="I79" i="1"/>
  <c r="I151" i="1"/>
  <c r="G151" i="1" s="1"/>
  <c r="I102" i="1"/>
  <c r="G102" i="1" s="1"/>
  <c r="I26" i="1"/>
  <c r="G26" i="1" s="1"/>
  <c r="I118" i="1"/>
  <c r="G118" i="1" s="1"/>
  <c r="I83" i="1"/>
  <c r="I113" i="1"/>
  <c r="G113" i="1" s="1"/>
  <c r="I27" i="1"/>
  <c r="G27" i="1" s="1"/>
  <c r="I82" i="1"/>
  <c r="G82" i="1" s="1"/>
  <c r="G75" i="1"/>
  <c r="I74" i="1"/>
  <c r="I20" i="1"/>
  <c r="G20" i="1" s="1"/>
  <c r="I139" i="1"/>
  <c r="I80" i="1"/>
  <c r="G80" i="1" s="1"/>
  <c r="I47" i="1"/>
  <c r="G47" i="1" s="1"/>
  <c r="I76" i="1"/>
  <c r="G96" i="1"/>
  <c r="G88" i="1"/>
  <c r="I97" i="1"/>
  <c r="G97" i="1" s="1"/>
  <c r="I67" i="1"/>
  <c r="G143" i="1"/>
  <c r="G58" i="1"/>
  <c r="G21" i="1"/>
  <c r="I65" i="1"/>
  <c r="G65" i="1" s="1"/>
  <c r="I103" i="1"/>
  <c r="G62" i="1"/>
  <c r="I152" i="1"/>
  <c r="G152" i="1" s="1"/>
  <c r="G98" i="1"/>
  <c r="I111" i="1"/>
  <c r="G111" i="1" s="1"/>
  <c r="G137" i="1"/>
  <c r="G67" i="1"/>
  <c r="G37" i="1"/>
  <c r="I36" i="1"/>
  <c r="G36" i="1" s="1"/>
  <c r="I147" i="1"/>
  <c r="G147" i="1" s="1"/>
  <c r="I22" i="1"/>
  <c r="G22" i="1" s="1"/>
  <c r="I115" i="1"/>
  <c r="G115" i="1" s="1"/>
  <c r="G109" i="1"/>
  <c r="I127" i="1"/>
  <c r="G127" i="1" s="1"/>
  <c r="I9" i="1"/>
  <c r="G9" i="1" s="1"/>
  <c r="I136" i="1"/>
  <c r="G136" i="1" s="1"/>
  <c r="I70" i="1"/>
  <c r="G70" i="1" s="1"/>
  <c r="G149" i="1"/>
  <c r="G112" i="1"/>
  <c r="G83" i="1"/>
  <c r="G103" i="1"/>
  <c r="G46" i="1"/>
  <c r="G25" i="1"/>
  <c r="I39" i="1"/>
  <c r="G39" i="1" s="1"/>
  <c r="I144" i="1"/>
  <c r="G144" i="1" s="1"/>
  <c r="I7" i="1"/>
  <c r="G7" i="1" s="1"/>
  <c r="G124" i="1"/>
  <c r="G91" i="1"/>
  <c r="G78" i="1"/>
  <c r="I54" i="1"/>
  <c r="G54" i="1" s="1"/>
  <c r="I42" i="1"/>
  <c r="G42" i="1" s="1"/>
  <c r="G117" i="1"/>
  <c r="G116" i="1"/>
  <c r="G92" i="1"/>
  <c r="G74" i="1"/>
  <c r="G32" i="1"/>
  <c r="G14" i="1"/>
  <c r="I8" i="1"/>
  <c r="G8" i="1" s="1"/>
  <c r="I34" i="1"/>
  <c r="G34" i="1" s="1"/>
  <c r="G128" i="1"/>
  <c r="G104" i="1"/>
  <c r="G63" i="1"/>
  <c r="G44" i="1"/>
  <c r="I130" i="1"/>
  <c r="G130" i="1" s="1"/>
  <c r="I145" i="1"/>
  <c r="G145" i="1" s="1"/>
  <c r="I131" i="1"/>
  <c r="G131" i="1" s="1"/>
  <c r="I114" i="1"/>
  <c r="G114" i="1" s="1"/>
  <c r="I87" i="1"/>
  <c r="G87" i="1" s="1"/>
  <c r="I66" i="1"/>
  <c r="G66" i="1" s="1"/>
  <c r="I56" i="1"/>
  <c r="G56" i="1" s="1"/>
  <c r="I29" i="1"/>
  <c r="G29" i="1" s="1"/>
  <c r="G84" i="1"/>
  <c r="G76" i="1"/>
  <c r="G40" i="1"/>
  <c r="I19" i="1"/>
  <c r="G19" i="1" s="1"/>
  <c r="I123" i="1"/>
  <c r="G123" i="1" s="1"/>
  <c r="I150" i="1"/>
  <c r="G150" i="1" s="1"/>
  <c r="I100" i="1"/>
  <c r="I15" i="1"/>
  <c r="G15" i="1" s="1"/>
  <c r="I38" i="1"/>
  <c r="G38" i="1" s="1"/>
  <c r="I41" i="1"/>
  <c r="G41" i="1" s="1"/>
  <c r="I138" i="1"/>
  <c r="G138" i="1" s="1"/>
  <c r="I53" i="1"/>
  <c r="G53" i="1" s="1"/>
  <c r="I105" i="1"/>
  <c r="G105" i="1" s="1"/>
  <c r="I142" i="1"/>
  <c r="G142" i="1" s="1"/>
  <c r="G148" i="1"/>
  <c r="G141" i="1"/>
  <c r="G100" i="1"/>
  <c r="G60" i="1"/>
  <c r="I129" i="1"/>
  <c r="G129" i="1" s="1"/>
  <c r="I55" i="1"/>
  <c r="G55" i="1" s="1"/>
  <c r="I125" i="1"/>
  <c r="G125" i="1" s="1"/>
  <c r="I68" i="1"/>
  <c r="G68" i="1" s="1"/>
  <c r="I24" i="1"/>
  <c r="G24" i="1" s="1"/>
  <c r="I12" i="1"/>
  <c r="G12" i="1" s="1"/>
  <c r="I51" i="1"/>
  <c r="G51" i="1" s="1"/>
</calcChain>
</file>

<file path=xl/sharedStrings.xml><?xml version="1.0" encoding="utf-8"?>
<sst xmlns="http://schemas.openxmlformats.org/spreadsheetml/2006/main" count="819" uniqueCount="262">
  <si>
    <t>pesos normalizados</t>
  </si>
  <si>
    <t>DATOS ORIGINALES</t>
  </si>
  <si>
    <t>COMPONENTE  ECONÓMICO</t>
  </si>
  <si>
    <t>COMPONENTE  SOCIAL</t>
  </si>
  <si>
    <t>COMPONENTE GLOBAL</t>
  </si>
  <si>
    <t>COMPONENTE AMBIENTAL</t>
  </si>
  <si>
    <t>COMPONENTE PRODUCTIVO</t>
  </si>
  <si>
    <t>ÍNDICES NORMALIZADOS</t>
  </si>
  <si>
    <t>ÍNDICES ANTES DE NORMALIZACIÓN</t>
  </si>
  <si>
    <t>variables que contribuyen</t>
  </si>
  <si>
    <t>variables que compensan</t>
  </si>
  <si>
    <t>PAÍSES</t>
  </si>
  <si>
    <t xml:space="preserve">GRUPO </t>
  </si>
  <si>
    <t>Clasificación por nivel de renta Banco Mundial (2018-19)</t>
  </si>
  <si>
    <t>Clasificación por IDH (2015)</t>
  </si>
  <si>
    <t>Clasificación UE 28</t>
  </si>
  <si>
    <t>Clasificación por regiones geopolíticas ICPD</t>
  </si>
  <si>
    <t>ICPDS</t>
  </si>
  <si>
    <t>COMPONENTE ECONÓMICO</t>
  </si>
  <si>
    <t>COMPONENTE SOCIAL</t>
  </si>
  <si>
    <t>FIS1</t>
  </si>
  <si>
    <t>FIS3</t>
  </si>
  <si>
    <t>FIS6</t>
  </si>
  <si>
    <t>F2</t>
  </si>
  <si>
    <t>F4</t>
  </si>
  <si>
    <t>EDU5</t>
  </si>
  <si>
    <t>PS1</t>
  </si>
  <si>
    <t>PS5</t>
  </si>
  <si>
    <t>IG1</t>
  </si>
  <si>
    <t>IG5_6_7</t>
  </si>
  <si>
    <t>IG11</t>
  </si>
  <si>
    <t>IG14</t>
  </si>
  <si>
    <t>S2</t>
  </si>
  <si>
    <t>S3</t>
  </si>
  <si>
    <t>S9</t>
  </si>
  <si>
    <t>S11</t>
  </si>
  <si>
    <t>CIT1</t>
  </si>
  <si>
    <t>CIT6</t>
  </si>
  <si>
    <t>CIT13</t>
  </si>
  <si>
    <t>EM4</t>
  </si>
  <si>
    <t>EDU8</t>
  </si>
  <si>
    <t>EDU9</t>
  </si>
  <si>
    <t>EDU14</t>
  </si>
  <si>
    <t>IG2</t>
  </si>
  <si>
    <t>EM1</t>
  </si>
  <si>
    <t>EM6</t>
  </si>
  <si>
    <t>J3</t>
  </si>
  <si>
    <t>J4_5</t>
  </si>
  <si>
    <t>J6</t>
  </si>
  <si>
    <t>J8</t>
  </si>
  <si>
    <t>J9</t>
  </si>
  <si>
    <t>J10</t>
  </si>
  <si>
    <t>J13_14_15</t>
  </si>
  <si>
    <t>PYS6</t>
  </si>
  <si>
    <t>PYS12</t>
  </si>
  <si>
    <t>C5</t>
  </si>
  <si>
    <t>C6</t>
  </si>
  <si>
    <t>M4_5</t>
  </si>
  <si>
    <t>PYS1</t>
  </si>
  <si>
    <t>PYS3</t>
  </si>
  <si>
    <t>PYS4</t>
  </si>
  <si>
    <t>PYS9</t>
  </si>
  <si>
    <t>P4</t>
  </si>
  <si>
    <t>B10</t>
  </si>
  <si>
    <t>B13</t>
  </si>
  <si>
    <t>EN1</t>
  </si>
  <si>
    <t>DR9</t>
  </si>
  <si>
    <t>B2</t>
  </si>
  <si>
    <t>EN2</t>
  </si>
  <si>
    <t>EN4</t>
  </si>
  <si>
    <t>U2</t>
  </si>
  <si>
    <t>IT3</t>
  </si>
  <si>
    <t>IT4</t>
  </si>
  <si>
    <t>IT5</t>
  </si>
  <si>
    <t>IN7</t>
  </si>
  <si>
    <t>U4</t>
  </si>
  <si>
    <t>IN5</t>
  </si>
  <si>
    <t>Dinamarca</t>
  </si>
  <si>
    <t>Renta alta</t>
  </si>
  <si>
    <t>IDH muy alto</t>
  </si>
  <si>
    <t>UE 28</t>
  </si>
  <si>
    <t>Europa Occidental, EEUU y Canadá</t>
  </si>
  <si>
    <t>Islandia</t>
  </si>
  <si>
    <t>Suecia</t>
  </si>
  <si>
    <t>Noruega</t>
  </si>
  <si>
    <t>Portugal</t>
  </si>
  <si>
    <t>Nueva Zelanda</t>
  </si>
  <si>
    <t>Pacífico y Oceanía</t>
  </si>
  <si>
    <t>Australia</t>
  </si>
  <si>
    <t>Finlandia</t>
  </si>
  <si>
    <t>España</t>
  </si>
  <si>
    <t>Croacia</t>
  </si>
  <si>
    <t>Irlanda</t>
  </si>
  <si>
    <t>Argentina</t>
  </si>
  <si>
    <t>América Latina y el Caribe</t>
  </si>
  <si>
    <t>Chipre</t>
  </si>
  <si>
    <t>Asia Central y Europa Oriental</t>
  </si>
  <si>
    <t>Grecia</t>
  </si>
  <si>
    <t>Hungría</t>
  </si>
  <si>
    <t>Reino Unido</t>
  </si>
  <si>
    <t>Austria</t>
  </si>
  <si>
    <t>Letonia</t>
  </si>
  <si>
    <t>Malta</t>
  </si>
  <si>
    <t/>
  </si>
  <si>
    <t>Eslovaquia</t>
  </si>
  <si>
    <t>Alemania</t>
  </si>
  <si>
    <t>Italia</t>
  </si>
  <si>
    <t>Serbia</t>
  </si>
  <si>
    <t>Renta media alta</t>
  </si>
  <si>
    <t>IDH alto</t>
  </si>
  <si>
    <t>Uruguay</t>
  </si>
  <si>
    <t>Japón</t>
  </si>
  <si>
    <t>Canadá</t>
  </si>
  <si>
    <t>Chequia</t>
  </si>
  <si>
    <t>Francia</t>
  </si>
  <si>
    <t>Suiza</t>
  </si>
  <si>
    <t>Estonia</t>
  </si>
  <si>
    <t>Eslovenia</t>
  </si>
  <si>
    <t>Lituania</t>
  </si>
  <si>
    <t>Georgia</t>
  </si>
  <si>
    <t>Renta media baja</t>
  </si>
  <si>
    <t>Belarús</t>
  </si>
  <si>
    <t>Bélgica</t>
  </si>
  <si>
    <t>Kirguistán</t>
  </si>
  <si>
    <t>IDH medio</t>
  </si>
  <si>
    <t>Bosnia y Herzegovina</t>
  </si>
  <si>
    <t>Países Bajos</t>
  </si>
  <si>
    <t>Montenegro</t>
  </si>
  <si>
    <t>Albania</t>
  </si>
  <si>
    <t>Mauricio</t>
  </si>
  <si>
    <t>África Subsahariana</t>
  </si>
  <si>
    <t>Luxemburgo</t>
  </si>
  <si>
    <t>Paraguay</t>
  </si>
  <si>
    <t>Brasil</t>
  </si>
  <si>
    <t>Moldavia</t>
  </si>
  <si>
    <t>Guyana</t>
  </si>
  <si>
    <t>Chile</t>
  </si>
  <si>
    <t>Bolivia</t>
  </si>
  <si>
    <t>Cuba</t>
  </si>
  <si>
    <t>Polonia</t>
  </si>
  <si>
    <t>Costa Rica</t>
  </si>
  <si>
    <t>Macedonia del Norte</t>
  </si>
  <si>
    <t>Ecuador</t>
  </si>
  <si>
    <t>Azerbaiyán</t>
  </si>
  <si>
    <t>Filipinas</t>
  </si>
  <si>
    <t>Asia Oriental</t>
  </si>
  <si>
    <t>Fiyi</t>
  </si>
  <si>
    <t>México</t>
  </si>
  <si>
    <t>Panamá</t>
  </si>
  <si>
    <t>Kazajistán</t>
  </si>
  <si>
    <t>Sudáfrica</t>
  </si>
  <si>
    <t>República Dominicana</t>
  </si>
  <si>
    <t>Armenia</t>
  </si>
  <si>
    <t>Uzbekistán</t>
  </si>
  <si>
    <t>Bulgaria</t>
  </si>
  <si>
    <t>Rumanía</t>
  </si>
  <si>
    <t>Barbados</t>
  </si>
  <si>
    <t>Cabo Verde</t>
  </si>
  <si>
    <t>Nicaragua</t>
  </si>
  <si>
    <t>Belice</t>
  </si>
  <si>
    <t>Jamaica</t>
  </si>
  <si>
    <t>Venezuela</t>
  </si>
  <si>
    <t>Ucrania</t>
  </si>
  <si>
    <t>Maldivas</t>
  </si>
  <si>
    <t>Asia del Sur</t>
  </si>
  <si>
    <t>Honduras</t>
  </si>
  <si>
    <t>Israel</t>
  </si>
  <si>
    <t>Oriente Medio y Norte de África</t>
  </si>
  <si>
    <t>Perú</t>
  </si>
  <si>
    <t>Tayikistán</t>
  </si>
  <si>
    <t>Renta baja</t>
  </si>
  <si>
    <t>Corea del Sur</t>
  </si>
  <si>
    <t>Rusia</t>
  </si>
  <si>
    <t>Senegal</t>
  </si>
  <si>
    <t>IDH bajo</t>
  </si>
  <si>
    <t>Túnez</t>
  </si>
  <si>
    <t>El Salvador</t>
  </si>
  <si>
    <t>Indonesia</t>
  </si>
  <si>
    <t>Namibia</t>
  </si>
  <si>
    <t>Mongolia</t>
  </si>
  <si>
    <t>Colombia</t>
  </si>
  <si>
    <t>Botsuana</t>
  </si>
  <si>
    <t>Turquía</t>
  </si>
  <si>
    <t>Malasia</t>
  </si>
  <si>
    <t>Vietnam</t>
  </si>
  <si>
    <t>Estados Unidos</t>
  </si>
  <si>
    <t>Trinidad y Tobago</t>
  </si>
  <si>
    <t>Camboya</t>
  </si>
  <si>
    <t>Tailandia</t>
  </si>
  <si>
    <t>Ghana</t>
  </si>
  <si>
    <t>Jordania</t>
  </si>
  <si>
    <t>Marruecos</t>
  </si>
  <si>
    <t>Sri Lanka</t>
  </si>
  <si>
    <t>Guatemala</t>
  </si>
  <si>
    <t>Nepal</t>
  </si>
  <si>
    <t>Lesotho</t>
  </si>
  <si>
    <t>Kenia</t>
  </si>
  <si>
    <t>Argelia</t>
  </si>
  <si>
    <t>Costa de Marfil</t>
  </si>
  <si>
    <t>Kuwait</t>
  </si>
  <si>
    <t>Mozambique</t>
  </si>
  <si>
    <t>Burkina Faso</t>
  </si>
  <si>
    <t>Irak</t>
  </si>
  <si>
    <t>Madagascar</t>
  </si>
  <si>
    <t>Zambia</t>
  </si>
  <si>
    <t>Zimbabue</t>
  </si>
  <si>
    <t>Singapur</t>
  </si>
  <si>
    <t>China</t>
  </si>
  <si>
    <t>Qatar</t>
  </si>
  <si>
    <t>Ruanda</t>
  </si>
  <si>
    <t>Malawi</t>
  </si>
  <si>
    <t>Bután</t>
  </si>
  <si>
    <t>Gambia</t>
  </si>
  <si>
    <t>Yemen</t>
  </si>
  <si>
    <t>Burundi</t>
  </si>
  <si>
    <t>Camerún</t>
  </si>
  <si>
    <t>Níger</t>
  </si>
  <si>
    <t>Sierra Leona</t>
  </si>
  <si>
    <t>Mali</t>
  </si>
  <si>
    <t>Togo</t>
  </si>
  <si>
    <t>Irán</t>
  </si>
  <si>
    <t>Egipto</t>
  </si>
  <si>
    <t>Uganda</t>
  </si>
  <si>
    <t>Guinea</t>
  </si>
  <si>
    <t>Benín</t>
  </si>
  <si>
    <t>Myanmar</t>
  </si>
  <si>
    <t>Tanzania</t>
  </si>
  <si>
    <t>Mauritania</t>
  </si>
  <si>
    <t>Congo (República Democrática del)</t>
  </si>
  <si>
    <t>Líbano</t>
  </si>
  <si>
    <t>Angola</t>
  </si>
  <si>
    <t>Etiopía</t>
  </si>
  <si>
    <t>Liberia</t>
  </si>
  <si>
    <t>Emiratos Árabes Unidos</t>
  </si>
  <si>
    <t>Nigeria</t>
  </si>
  <si>
    <t>Congo (República del)</t>
  </si>
  <si>
    <t>Sudán</t>
  </si>
  <si>
    <t>Pakistán</t>
  </si>
  <si>
    <t>Bangladesh</t>
  </si>
  <si>
    <t>Baréin</t>
  </si>
  <si>
    <t>Omán</t>
  </si>
  <si>
    <t>Arabia Saudí</t>
  </si>
  <si>
    <t>India</t>
  </si>
  <si>
    <r>
      <t>METODO DESV EST PARA</t>
    </r>
    <r>
      <rPr>
        <sz val="11"/>
        <color rgb="FFFF0000"/>
        <rFont val="Calibri"/>
      </rPr>
      <t xml:space="preserve"> VALORES EXTREMOS</t>
    </r>
  </si>
  <si>
    <t>MEDIA</t>
  </si>
  <si>
    <t>DESV EST</t>
  </si>
  <si>
    <t>K</t>
  </si>
  <si>
    <t>MAX</t>
  </si>
  <si>
    <t>Offset columnas</t>
  </si>
  <si>
    <t>MIN</t>
  </si>
  <si>
    <r>
      <t xml:space="preserve">METODO INTERCUARTILES PARA </t>
    </r>
    <r>
      <rPr>
        <sz val="11"/>
        <color rgb="FFFF0000"/>
        <rFont val="Calibri"/>
      </rPr>
      <t>VALORES ATIPICOS</t>
    </r>
  </si>
  <si>
    <t>Media Grupos corregidos máximos y mínimos</t>
  </si>
  <si>
    <t>C1</t>
  </si>
  <si>
    <t>C3</t>
  </si>
  <si>
    <t>P2.5</t>
  </si>
  <si>
    <t>LÍMITES PARA NORMALIZACIÓN</t>
  </si>
  <si>
    <t>Media Grupos</t>
  </si>
  <si>
    <t>MAX REAL</t>
  </si>
  <si>
    <t>MIN REAL</t>
  </si>
  <si>
    <t>VALORES PRESENTES</t>
  </si>
  <si>
    <t>PRESENTES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</si>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</sst>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00"/>
    <numFmt numFmtId="166" formatCode="0.00000"/>
    <numFmt numFmtId="167" formatCode="#,##0.0000"/>
  </numFmts>
  <fonts count="25" x14ac:knownFonts="1">
    <font>
      <sz val="11"/>
      <color rgb="FF000000"/>
      <name val="Calibri"/>
    </font>
    <font>
      <i/>
      <sz val="11"/>
      <color rgb="FF000000"/>
      <name val="Calibri"/>
    </font>
    <font>
      <b/>
      <sz val="11"/>
      <color rgb="FF000000"/>
      <name val="Calibri"/>
    </font>
    <font>
      <sz val="11"/>
      <name val="Calibri"/>
    </font>
    <font>
      <b/>
      <i/>
      <sz val="11"/>
      <color rgb="FF000080"/>
      <name val="Calibri"/>
    </font>
    <font>
      <b/>
      <sz val="11"/>
      <color rgb="FF000080"/>
      <name val="Calibri"/>
    </font>
    <font>
      <b/>
      <i/>
      <sz val="11"/>
      <color rgb="FF993300"/>
      <name val="Calibri"/>
    </font>
    <font>
      <b/>
      <i/>
      <sz val="11"/>
      <color rgb="FF339966"/>
      <name val="Calibri"/>
    </font>
    <font>
      <b/>
      <i/>
      <sz val="11"/>
      <color rgb="FF800080"/>
      <name val="Calibri"/>
    </font>
    <font>
      <b/>
      <i/>
      <sz val="11"/>
      <color rgb="FF33CCCC"/>
      <name val="Calibri"/>
    </font>
    <font>
      <b/>
      <i/>
      <sz val="11"/>
      <color rgb="FFFF6600"/>
      <name val="Calibri"/>
    </font>
    <font>
      <b/>
      <sz val="11"/>
      <color rgb="FF993300"/>
      <name val="Calibri"/>
    </font>
    <font>
      <b/>
      <sz val="11"/>
      <color rgb="FF339966"/>
      <name val="Calibri"/>
    </font>
    <font>
      <b/>
      <sz val="11"/>
      <color rgb="FF800080"/>
      <name val="Calibri"/>
    </font>
    <font>
      <b/>
      <sz val="11"/>
      <color rgb="FF33CCCC"/>
      <name val="Calibri"/>
    </font>
    <font>
      <b/>
      <sz val="11"/>
      <color rgb="FFFF6600"/>
      <name val="Calibri"/>
    </font>
    <font>
      <sz val="11"/>
      <color rgb="FFFF0000"/>
      <name val="Calibri"/>
    </font>
    <font>
      <sz val="11"/>
      <color rgb="FF9900FF"/>
      <name val="Calibri"/>
    </font>
    <font>
      <b/>
      <sz val="11"/>
      <color rgb="FF0070C0"/>
      <name val="Calibri"/>
    </font>
    <font>
      <b/>
      <sz val="11"/>
      <color rgb="FF3D85C6"/>
      <name val="Calibri"/>
    </font>
    <font>
      <b/>
      <sz val="11"/>
      <color rgb="FF4A86E8"/>
      <name val="Calibri"/>
    </font>
    <font>
      <b/>
      <sz val="11"/>
      <color rgb="FF2E75B5"/>
      <name val="Calibri"/>
    </font>
    <font>
      <b/>
      <sz val="11"/>
      <color rgb="FF1155CC"/>
      <name val="Calibri"/>
    </font>
    <font>
      <b/>
      <sz val="11"/>
      <color rgb="FF3C78D8"/>
      <name val="Calibri"/>
    </font>
    <font>
      <b/>
      <sz val="11"/>
      <color rgb="FF0B5394"/>
      <name val="Calibri"/>
    </font>
  </fonts>
  <fills count="12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00FF00"/>
        <bgColor rgb="FF00FF00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00"/>
        <bgColor rgb="FF99CC00"/>
      </patternFill>
    </fill>
    <fill>
      <patternFill patternType="solid">
        <fgColor rgb="FFFF8080"/>
        <bgColor rgb="FFFF8080"/>
      </patternFill>
    </fill>
    <fill>
      <patternFill patternType="solid">
        <fgColor rgb="FF0CFF00"/>
        <bgColor rgb="FF0CFF00"/>
      </patternFill>
    </fill>
    <fill>
      <patternFill patternType="solid">
        <fgColor rgb="FFCDFFFF"/>
        <bgColor rgb="FFCDFFFF"/>
      </patternFill>
    </fill>
  </fills>
  <borders count="1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/>
    <xf numFmtId="0" fontId="0" fillId="0" borderId="0" xfId="0" applyFont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2" borderId="0" xfId="0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2" fontId="5" fillId="0" borderId="0" xfId="0" applyNumberFormat="1" applyFont="1" applyAlignment="1">
      <alignment horizontal="center"/>
    </xf>
    <xf numFmtId="0" fontId="4" fillId="0" borderId="5" xfId="0" applyFont="1" applyBorder="1" applyAlignment="1">
      <alignment horizontal="center"/>
    </xf>
    <xf numFmtId="165" fontId="6" fillId="3" borderId="6" xfId="0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165" fontId="7" fillId="4" borderId="8" xfId="0" applyNumberFormat="1" applyFont="1" applyFill="1" applyBorder="1" applyAlignment="1">
      <alignment horizontal="center"/>
    </xf>
    <xf numFmtId="165" fontId="7" fillId="4" borderId="6" xfId="0" applyNumberFormat="1" applyFont="1" applyFill="1" applyBorder="1" applyAlignment="1">
      <alignment horizontal="center"/>
    </xf>
    <xf numFmtId="165" fontId="8" fillId="5" borderId="8" xfId="0" applyNumberFormat="1" applyFont="1" applyFill="1" applyBorder="1" applyAlignment="1">
      <alignment horizontal="center"/>
    </xf>
    <xf numFmtId="165" fontId="9" fillId="6" borderId="8" xfId="0" applyNumberFormat="1" applyFont="1" applyFill="1" applyBorder="1" applyAlignment="1">
      <alignment horizontal="center"/>
    </xf>
    <xf numFmtId="165" fontId="10" fillId="7" borderId="9" xfId="0" applyNumberFormat="1" applyFont="1" applyFill="1" applyBorder="1" applyAlignment="1">
      <alignment horizontal="center" wrapText="1"/>
    </xf>
    <xf numFmtId="0" fontId="3" fillId="0" borderId="10" xfId="0" applyFont="1" applyBorder="1"/>
    <xf numFmtId="0" fontId="3" fillId="0" borderId="11" xfId="0" applyFont="1" applyBorder="1"/>
    <xf numFmtId="165" fontId="10" fillId="0" borderId="0" xfId="0" applyNumberFormat="1" applyFont="1" applyAlignment="1">
      <alignment horizontal="center" wrapText="1"/>
    </xf>
    <xf numFmtId="165" fontId="6" fillId="3" borderId="9" xfId="0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165" fontId="7" fillId="4" borderId="9" xfId="0" applyNumberFormat="1" applyFont="1" applyFill="1" applyBorder="1" applyAlignment="1">
      <alignment horizontal="center"/>
    </xf>
    <xf numFmtId="165" fontId="8" fillId="5" borderId="9" xfId="0" applyNumberFormat="1" applyFont="1" applyFill="1" applyBorder="1" applyAlignment="1">
      <alignment horizontal="center"/>
    </xf>
    <xf numFmtId="165" fontId="9" fillId="6" borderId="9" xfId="0" applyNumberFormat="1" applyFont="1" applyFill="1" applyBorder="1" applyAlignment="1">
      <alignment horizontal="center"/>
    </xf>
    <xf numFmtId="165" fontId="10" fillId="7" borderId="9" xfId="0" applyNumberFormat="1" applyFont="1" applyFill="1" applyBorder="1" applyAlignment="1">
      <alignment horizontal="center"/>
    </xf>
    <xf numFmtId="165" fontId="10" fillId="0" borderId="12" xfId="0" applyNumberFormat="1" applyFont="1" applyBorder="1" applyAlignment="1">
      <alignment horizontal="center" wrapText="1"/>
    </xf>
    <xf numFmtId="165" fontId="10" fillId="0" borderId="5" xfId="0" applyNumberFormat="1" applyFont="1" applyBorder="1" applyAlignment="1">
      <alignment horizontal="center" wrapText="1"/>
    </xf>
    <xf numFmtId="165" fontId="6" fillId="3" borderId="10" xfId="0" applyNumberFormat="1" applyFont="1" applyFill="1" applyBorder="1" applyAlignment="1">
      <alignment horizontal="center"/>
    </xf>
    <xf numFmtId="165" fontId="6" fillId="3" borderId="13" xfId="0" applyNumberFormat="1" applyFont="1" applyFill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/>
    <xf numFmtId="165" fontId="8" fillId="5" borderId="13" xfId="0" applyNumberFormat="1" applyFont="1" applyFill="1" applyBorder="1" applyAlignment="1">
      <alignment horizontal="center"/>
    </xf>
    <xf numFmtId="165" fontId="9" fillId="6" borderId="13" xfId="0" applyNumberFormat="1" applyFont="1" applyFill="1" applyBorder="1" applyAlignment="1">
      <alignment horizontal="center"/>
    </xf>
    <xf numFmtId="165" fontId="10" fillId="7" borderId="13" xfId="0" applyNumberFormat="1" applyFont="1" applyFill="1" applyBorder="1" applyAlignment="1">
      <alignment horizontal="center" wrapText="1"/>
    </xf>
    <xf numFmtId="165" fontId="10" fillId="7" borderId="13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164" fontId="13" fillId="5" borderId="0" xfId="0" applyNumberFormat="1" applyFont="1" applyFill="1" applyAlignment="1">
      <alignment horizontal="center" vertical="center"/>
    </xf>
    <xf numFmtId="0" fontId="14" fillId="6" borderId="13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/>
    </xf>
    <xf numFmtId="0" fontId="15" fillId="7" borderId="13" xfId="0" applyFont="1" applyFill="1" applyBorder="1" applyAlignment="1">
      <alignment horizontal="center" vertical="center"/>
    </xf>
    <xf numFmtId="0" fontId="15" fillId="7" borderId="14" xfId="0" applyFont="1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/>
    <xf numFmtId="0" fontId="0" fillId="0" borderId="0" xfId="0" applyFont="1" applyAlignment="1">
      <alignment horizontal="center"/>
    </xf>
    <xf numFmtId="2" fontId="2" fillId="8" borderId="0" xfId="0" applyNumberFormat="1" applyFont="1" applyFill="1" applyBorder="1" applyAlignment="1">
      <alignment horizontal="center"/>
    </xf>
    <xf numFmtId="2" fontId="0" fillId="9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164" fontId="0" fillId="10" borderId="0" xfId="0" applyNumberFormat="1" applyFont="1" applyFill="1" applyBorder="1" applyAlignment="1">
      <alignment horizontal="center"/>
    </xf>
    <xf numFmtId="164" fontId="0" fillId="5" borderId="0" xfId="0" applyNumberFormat="1" applyFont="1" applyFill="1" applyBorder="1" applyAlignment="1">
      <alignment horizontal="center"/>
    </xf>
    <xf numFmtId="164" fontId="0" fillId="11" borderId="0" xfId="0" applyNumberFormat="1" applyFont="1" applyFill="1" applyBorder="1" applyAlignment="1">
      <alignment horizontal="center"/>
    </xf>
    <xf numFmtId="164" fontId="0" fillId="7" borderId="0" xfId="0" applyNumberFormat="1" applyFont="1" applyFill="1" applyBorder="1" applyAlignment="1">
      <alignment horizontal="center"/>
    </xf>
    <xf numFmtId="164" fontId="0" fillId="7" borderId="0" xfId="0" applyNumberFormat="1" applyFont="1" applyFill="1" applyAlignment="1">
      <alignment horizontal="center"/>
    </xf>
    <xf numFmtId="166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/>
    </xf>
    <xf numFmtId="164" fontId="0" fillId="0" borderId="0" xfId="0" applyNumberFormat="1" applyFont="1"/>
    <xf numFmtId="164" fontId="3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164" fontId="17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1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167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0" fontId="0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20" fillId="0" borderId="0" xfId="0" applyNumberFormat="1" applyFont="1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0" fontId="3" fillId="0" borderId="0" xfId="0" applyFont="1" applyFill="1" applyAlignment="1"/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top"/>
    </xf>
  </cellXfs>
  <cellStyles count="1">
    <cellStyle name="Normal" xfId="0" builtinId="0"/>
  </cellStyles>
  <dxfs count="1">
    <dxf>
      <font>
        <color rgb="FF4472C4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E0916-968A-4C79-B2B0-A2DE61028942}">
  <sheetPr>
    <pageSetUpPr fitToPage="1"/>
  </sheetPr>
  <dimension ref="A1:ED305"/>
  <sheetViews>
    <sheetView showGridLines="0" tabSelected="1"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142" sqref="C142"/>
    </sheetView>
  </sheetViews>
  <sheetFormatPr baseColWidth="10" defaultColWidth="14.42578125" defaultRowHeight="15" customHeight="1" x14ac:dyDescent="0.25"/>
  <cols>
    <col min="1" max="1" width="29.5703125" style="10" customWidth="1"/>
    <col min="2" max="2" width="10.140625" style="10" customWidth="1"/>
    <col min="3" max="3" width="21.28515625" style="10" customWidth="1"/>
    <col min="4" max="4" width="16" style="10" customWidth="1"/>
    <col min="5" max="5" width="14.85546875" style="10" customWidth="1"/>
    <col min="6" max="6" width="35" style="10" bestFit="1" customWidth="1"/>
    <col min="7" max="7" width="9.7109375" style="10" customWidth="1"/>
    <col min="8" max="12" width="16.42578125" style="10" customWidth="1"/>
    <col min="13" max="13" width="18" style="10" customWidth="1"/>
    <col min="14" max="16" width="16.42578125" style="10" customWidth="1"/>
    <col min="17" max="17" width="20.42578125" style="10" customWidth="1"/>
    <col min="18" max="27" width="8.140625" style="10" customWidth="1"/>
    <col min="28" max="29" width="11" style="10" customWidth="1"/>
    <col min="30" max="44" width="8.140625" style="10" customWidth="1"/>
    <col min="45" max="47" width="6.85546875" style="10" customWidth="1"/>
    <col min="48" max="48" width="8.140625" style="10" customWidth="1"/>
    <col min="49" max="49" width="6.85546875" style="10" customWidth="1"/>
    <col min="50" max="50" width="12.85546875" style="10" customWidth="1"/>
    <col min="51" max="53" width="8.140625" style="10" customWidth="1"/>
    <col min="54" max="54" width="6.85546875" style="10" customWidth="1"/>
    <col min="55" max="55" width="8.140625" style="10" customWidth="1"/>
    <col min="56" max="56" width="9.5703125" style="10" customWidth="1"/>
    <col min="57" max="73" width="8.140625" style="10" customWidth="1"/>
    <col min="74" max="74" width="7" style="10" customWidth="1"/>
    <col min="75" max="75" width="6.140625" style="10" customWidth="1"/>
    <col min="76" max="76" width="15" style="10" customWidth="1"/>
    <col min="77" max="79" width="10.7109375" style="10" bestFit="1" customWidth="1"/>
    <col min="80" max="80" width="8" style="10" customWidth="1"/>
    <col min="81" max="81" width="9.7109375" style="10" customWidth="1"/>
    <col min="82" max="82" width="11.28515625" style="10" customWidth="1"/>
    <col min="83" max="83" width="10.5703125" style="10" customWidth="1"/>
    <col min="84" max="84" width="10.140625" style="10" bestFit="1" customWidth="1"/>
    <col min="85" max="85" width="8" style="10" customWidth="1"/>
    <col min="86" max="86" width="9.28515625" style="10" customWidth="1"/>
    <col min="87" max="88" width="10.85546875" style="10" customWidth="1"/>
    <col min="89" max="90" width="9.140625" style="10" bestFit="1" customWidth="1"/>
    <col min="91" max="91" width="9.28515625" style="10" bestFit="1" customWidth="1"/>
    <col min="92" max="92" width="10.140625" style="10" bestFit="1" customWidth="1"/>
    <col min="93" max="93" width="9.5703125" style="10" customWidth="1"/>
    <col min="94" max="95" width="8" style="10" customWidth="1"/>
    <col min="96" max="96" width="9.5703125" style="10" customWidth="1"/>
    <col min="97" max="97" width="8" style="10" customWidth="1"/>
    <col min="98" max="98" width="12" style="10" bestFit="1" customWidth="1"/>
    <col min="99" max="100" width="10" style="10" customWidth="1"/>
    <col min="101" max="102" width="9.5703125" style="10" customWidth="1"/>
    <col min="103" max="103" width="10" style="10" customWidth="1"/>
    <col min="104" max="104" width="10.85546875" style="10" bestFit="1" customWidth="1"/>
    <col min="105" max="107" width="8.7109375" style="10" bestFit="1" customWidth="1"/>
    <col min="108" max="108" width="9.85546875" style="10" bestFit="1" customWidth="1"/>
    <col min="109" max="109" width="10.140625" style="10" customWidth="1"/>
    <col min="110" max="110" width="11.28515625" style="10" bestFit="1" customWidth="1"/>
    <col min="111" max="111" width="12.28515625" style="10" bestFit="1" customWidth="1"/>
    <col min="112" max="112" width="10" style="10" bestFit="1" customWidth="1"/>
    <col min="113" max="114" width="9.5703125" style="10" customWidth="1"/>
    <col min="115" max="115" width="13" style="10" customWidth="1"/>
    <col min="116" max="116" width="11.28515625" style="10" bestFit="1" customWidth="1"/>
    <col min="117" max="117" width="10.5703125" style="10" customWidth="1"/>
    <col min="118" max="118" width="10.42578125" style="10" customWidth="1"/>
    <col min="119" max="119" width="8" style="10" customWidth="1"/>
    <col min="120" max="121" width="10.28515625" style="10" bestFit="1" customWidth="1"/>
    <col min="122" max="122" width="10.5703125" style="10" bestFit="1" customWidth="1"/>
    <col min="123" max="123" width="11.42578125" style="10" customWidth="1"/>
    <col min="124" max="125" width="8" style="10" customWidth="1"/>
    <col min="126" max="126" width="10.5703125" style="10" bestFit="1" customWidth="1"/>
    <col min="127" max="127" width="9.140625" style="10" customWidth="1"/>
    <col min="128" max="128" width="9.28515625" style="10" customWidth="1"/>
    <col min="129" max="130" width="9.5703125" style="10" bestFit="1" customWidth="1"/>
    <col min="131" max="131" width="10" style="10" customWidth="1"/>
    <col min="132" max="132" width="9.42578125" style="10" bestFit="1" customWidth="1"/>
    <col min="133" max="133" width="10.28515625" style="10" customWidth="1"/>
    <col min="134" max="134" width="10.7109375" style="10" customWidth="1"/>
    <col min="135" max="16384" width="14.42578125" style="10"/>
  </cols>
  <sheetData>
    <row r="1" spans="1:134" ht="15.75" thickBot="1" x14ac:dyDescent="0.3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4"/>
      <c r="N1" s="4"/>
      <c r="O1" s="2"/>
      <c r="P1" s="2"/>
      <c r="Q1" s="2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6"/>
      <c r="BX1" s="6"/>
      <c r="BY1" s="7"/>
      <c r="BZ1" s="7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9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1"/>
    </row>
    <row r="2" spans="1:134" ht="15.75" thickBot="1" x14ac:dyDescent="0.3">
      <c r="A2" s="11"/>
      <c r="B2" s="12"/>
      <c r="C2" s="12"/>
      <c r="D2" s="12"/>
      <c r="E2" s="12"/>
      <c r="F2" s="12"/>
      <c r="G2" s="13"/>
      <c r="H2" s="13"/>
      <c r="I2" s="13"/>
      <c r="J2" s="13"/>
      <c r="K2" s="13"/>
      <c r="L2" s="13"/>
      <c r="M2" s="4"/>
      <c r="N2" s="14"/>
      <c r="O2" s="12"/>
      <c r="P2" s="12"/>
      <c r="Q2" s="15" t="s">
        <v>0</v>
      </c>
      <c r="R2" s="16">
        <v>0.5</v>
      </c>
      <c r="S2" s="16">
        <v>0.5</v>
      </c>
      <c r="T2" s="16">
        <f t="shared" ref="T2:V2" si="0">1/3</f>
        <v>0.33333333333333331</v>
      </c>
      <c r="U2" s="16">
        <f t="shared" si="0"/>
        <v>0.33333333333333331</v>
      </c>
      <c r="V2" s="16">
        <f t="shared" si="0"/>
        <v>0.33333333333333331</v>
      </c>
      <c r="W2" s="16">
        <f t="shared" ref="W2:AK2" si="1">1/15</f>
        <v>6.6666666666666666E-2</v>
      </c>
      <c r="X2" s="16">
        <f t="shared" si="1"/>
        <v>6.6666666666666666E-2</v>
      </c>
      <c r="Y2" s="16">
        <f t="shared" si="1"/>
        <v>6.6666666666666666E-2</v>
      </c>
      <c r="Z2" s="16">
        <f t="shared" si="1"/>
        <v>6.6666666666666666E-2</v>
      </c>
      <c r="AA2" s="16">
        <f t="shared" si="1"/>
        <v>6.6666666666666666E-2</v>
      </c>
      <c r="AB2" s="16">
        <f t="shared" si="1"/>
        <v>6.6666666666666666E-2</v>
      </c>
      <c r="AC2" s="16">
        <f t="shared" si="1"/>
        <v>6.6666666666666666E-2</v>
      </c>
      <c r="AD2" s="16">
        <f t="shared" si="1"/>
        <v>6.6666666666666666E-2</v>
      </c>
      <c r="AE2" s="16">
        <f t="shared" si="1"/>
        <v>6.6666666666666666E-2</v>
      </c>
      <c r="AF2" s="16">
        <f t="shared" si="1"/>
        <v>6.6666666666666666E-2</v>
      </c>
      <c r="AG2" s="16">
        <f t="shared" si="1"/>
        <v>6.6666666666666666E-2</v>
      </c>
      <c r="AH2" s="16">
        <f t="shared" si="1"/>
        <v>6.6666666666666666E-2</v>
      </c>
      <c r="AI2" s="16">
        <f t="shared" si="1"/>
        <v>6.6666666666666666E-2</v>
      </c>
      <c r="AJ2" s="16">
        <f t="shared" si="1"/>
        <v>6.6666666666666666E-2</v>
      </c>
      <c r="AK2" s="16">
        <f t="shared" si="1"/>
        <v>6.6666666666666666E-2</v>
      </c>
      <c r="AL2" s="16">
        <f t="shared" ref="AL2:AQ2" si="2">1/6</f>
        <v>0.16666666666666666</v>
      </c>
      <c r="AM2" s="16">
        <f t="shared" si="2"/>
        <v>0.16666666666666666</v>
      </c>
      <c r="AN2" s="16">
        <f t="shared" si="2"/>
        <v>0.16666666666666666</v>
      </c>
      <c r="AO2" s="16">
        <f t="shared" si="2"/>
        <v>0.16666666666666666</v>
      </c>
      <c r="AP2" s="16">
        <f t="shared" si="2"/>
        <v>0.16666666666666666</v>
      </c>
      <c r="AQ2" s="16">
        <f t="shared" si="2"/>
        <v>0.16666666666666666</v>
      </c>
      <c r="AR2" s="16">
        <f t="shared" ref="AR2:BC2" si="3">1/12</f>
        <v>8.3333333333333329E-2</v>
      </c>
      <c r="AS2" s="16">
        <f t="shared" si="3"/>
        <v>8.3333333333333329E-2</v>
      </c>
      <c r="AT2" s="16">
        <f t="shared" si="3"/>
        <v>8.3333333333333329E-2</v>
      </c>
      <c r="AU2" s="16">
        <f t="shared" si="3"/>
        <v>8.3333333333333329E-2</v>
      </c>
      <c r="AV2" s="16">
        <f t="shared" si="3"/>
        <v>8.3333333333333329E-2</v>
      </c>
      <c r="AW2" s="16">
        <f t="shared" si="3"/>
        <v>8.3333333333333329E-2</v>
      </c>
      <c r="AX2" s="16">
        <f t="shared" si="3"/>
        <v>8.3333333333333329E-2</v>
      </c>
      <c r="AY2" s="16">
        <f t="shared" si="3"/>
        <v>8.3333333333333329E-2</v>
      </c>
      <c r="AZ2" s="16">
        <f t="shared" si="3"/>
        <v>8.3333333333333329E-2</v>
      </c>
      <c r="BA2" s="16">
        <f t="shared" si="3"/>
        <v>8.3333333333333329E-2</v>
      </c>
      <c r="BB2" s="16">
        <f t="shared" si="3"/>
        <v>8.3333333333333329E-2</v>
      </c>
      <c r="BC2" s="16">
        <f t="shared" si="3"/>
        <v>8.3333333333333329E-2</v>
      </c>
      <c r="BD2" s="16">
        <v>0.25</v>
      </c>
      <c r="BE2" s="16">
        <v>0.25</v>
      </c>
      <c r="BF2" s="16">
        <v>0.25</v>
      </c>
      <c r="BG2" s="16">
        <v>0.25</v>
      </c>
      <c r="BH2" s="16">
        <f t="shared" ref="BH2:BO2" si="4">1/4</f>
        <v>0.25</v>
      </c>
      <c r="BI2" s="16">
        <f t="shared" si="4"/>
        <v>0.25</v>
      </c>
      <c r="BJ2" s="16">
        <f t="shared" si="4"/>
        <v>0.25</v>
      </c>
      <c r="BK2" s="16">
        <f t="shared" si="4"/>
        <v>0.25</v>
      </c>
      <c r="BL2" s="16">
        <f t="shared" si="4"/>
        <v>0.25</v>
      </c>
      <c r="BM2" s="16">
        <f t="shared" si="4"/>
        <v>0.25</v>
      </c>
      <c r="BN2" s="16">
        <f t="shared" si="4"/>
        <v>0.25</v>
      </c>
      <c r="BO2" s="16">
        <f t="shared" si="4"/>
        <v>0.25</v>
      </c>
      <c r="BP2" s="17">
        <f t="shared" ref="BP2:BT2" si="5">1/5</f>
        <v>0.2</v>
      </c>
      <c r="BQ2" s="17">
        <f t="shared" si="5"/>
        <v>0.2</v>
      </c>
      <c r="BR2" s="17">
        <f t="shared" si="5"/>
        <v>0.2</v>
      </c>
      <c r="BS2" s="17">
        <f t="shared" si="5"/>
        <v>0.2</v>
      </c>
      <c r="BT2" s="17">
        <f t="shared" si="5"/>
        <v>0.2</v>
      </c>
      <c r="BU2" s="17">
        <f t="shared" ref="BU2:BV2" si="6">1/2</f>
        <v>0.5</v>
      </c>
      <c r="BV2" s="17">
        <f t="shared" si="6"/>
        <v>0.5</v>
      </c>
      <c r="BW2" s="18"/>
      <c r="BX2" s="18"/>
      <c r="BY2" s="19" t="s">
        <v>1</v>
      </c>
      <c r="BZ2" s="20"/>
      <c r="CA2" s="20"/>
      <c r="CB2" s="20"/>
      <c r="CC2" s="21"/>
      <c r="CD2" s="19" t="s">
        <v>1</v>
      </c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1"/>
      <c r="CY2" s="19" t="s">
        <v>1</v>
      </c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1"/>
      <c r="DO2" s="19" t="s">
        <v>1</v>
      </c>
      <c r="DP2" s="20"/>
      <c r="DQ2" s="20"/>
      <c r="DR2" s="20"/>
      <c r="DS2" s="20"/>
      <c r="DT2" s="20"/>
      <c r="DU2" s="20"/>
      <c r="DV2" s="21"/>
      <c r="DW2" s="19" t="s">
        <v>1</v>
      </c>
      <c r="DX2" s="20"/>
      <c r="DY2" s="20"/>
      <c r="DZ2" s="20"/>
      <c r="EA2" s="20"/>
      <c r="EB2" s="20"/>
      <c r="EC2" s="21"/>
      <c r="ED2" s="11"/>
    </row>
    <row r="3" spans="1:134" ht="19.5" customHeight="1" x14ac:dyDescent="0.25">
      <c r="A3" s="11"/>
      <c r="B3" s="11"/>
      <c r="C3" s="11"/>
      <c r="D3" s="11"/>
      <c r="E3" s="11"/>
      <c r="F3" s="11"/>
      <c r="G3" s="22"/>
      <c r="H3" s="22"/>
      <c r="I3" s="13"/>
      <c r="J3" s="13"/>
      <c r="K3" s="13"/>
      <c r="L3" s="13"/>
      <c r="M3" s="12"/>
      <c r="N3" s="12"/>
      <c r="O3" s="12"/>
      <c r="P3" s="12"/>
      <c r="Q3" s="23"/>
      <c r="R3" s="24" t="s">
        <v>2</v>
      </c>
      <c r="S3" s="25"/>
      <c r="T3" s="25"/>
      <c r="U3" s="25"/>
      <c r="V3" s="26"/>
      <c r="W3" s="27" t="s">
        <v>3</v>
      </c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8"/>
      <c r="AQ3" s="28"/>
      <c r="AR3" s="29" t="s">
        <v>4</v>
      </c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30" t="s">
        <v>5</v>
      </c>
      <c r="BI3" s="25"/>
      <c r="BJ3" s="25"/>
      <c r="BK3" s="25"/>
      <c r="BL3" s="25"/>
      <c r="BM3" s="25"/>
      <c r="BN3" s="25"/>
      <c r="BO3" s="26"/>
      <c r="BP3" s="31" t="s">
        <v>6</v>
      </c>
      <c r="BQ3" s="32"/>
      <c r="BR3" s="32"/>
      <c r="BS3" s="32"/>
      <c r="BT3" s="32"/>
      <c r="BU3" s="32"/>
      <c r="BV3" s="33"/>
      <c r="BW3" s="34"/>
      <c r="BX3" s="34"/>
      <c r="BY3" s="35" t="s">
        <v>2</v>
      </c>
      <c r="BZ3" s="32"/>
      <c r="CA3" s="32"/>
      <c r="CB3" s="32"/>
      <c r="CC3" s="33"/>
      <c r="CD3" s="27" t="s">
        <v>3</v>
      </c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8"/>
      <c r="CX3" s="28"/>
      <c r="CY3" s="29" t="s">
        <v>4</v>
      </c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30" t="s">
        <v>5</v>
      </c>
      <c r="DP3" s="25"/>
      <c r="DQ3" s="25"/>
      <c r="DR3" s="25"/>
      <c r="DS3" s="25"/>
      <c r="DT3" s="25"/>
      <c r="DU3" s="25"/>
      <c r="DV3" s="26"/>
      <c r="DW3" s="31" t="s">
        <v>6</v>
      </c>
      <c r="DX3" s="32"/>
      <c r="DY3" s="32"/>
      <c r="DZ3" s="32"/>
      <c r="EA3" s="32"/>
      <c r="EB3" s="32"/>
      <c r="EC3" s="33"/>
      <c r="ED3" s="11"/>
    </row>
    <row r="4" spans="1:134" ht="17.25" customHeight="1" x14ac:dyDescent="0.25">
      <c r="A4" s="11"/>
      <c r="B4" s="11"/>
      <c r="C4" s="11"/>
      <c r="D4" s="11"/>
      <c r="E4" s="11"/>
      <c r="F4" s="11"/>
      <c r="G4" s="11"/>
      <c r="H4" s="36" t="s">
        <v>7</v>
      </c>
      <c r="I4" s="32"/>
      <c r="J4" s="32"/>
      <c r="K4" s="32"/>
      <c r="L4" s="33"/>
      <c r="M4" s="36" t="s">
        <v>8</v>
      </c>
      <c r="N4" s="32"/>
      <c r="O4" s="32"/>
      <c r="P4" s="32"/>
      <c r="Q4" s="33"/>
      <c r="R4" s="35" t="s">
        <v>9</v>
      </c>
      <c r="S4" s="33"/>
      <c r="T4" s="35" t="s">
        <v>10</v>
      </c>
      <c r="U4" s="32"/>
      <c r="V4" s="33"/>
      <c r="W4" s="37" t="s">
        <v>9</v>
      </c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3"/>
      <c r="AL4" s="37" t="s">
        <v>10</v>
      </c>
      <c r="AM4" s="32"/>
      <c r="AN4" s="32"/>
      <c r="AO4" s="32"/>
      <c r="AP4" s="32"/>
      <c r="AQ4" s="32"/>
      <c r="AR4" s="38" t="s">
        <v>9</v>
      </c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3"/>
      <c r="BD4" s="38" t="s">
        <v>10</v>
      </c>
      <c r="BE4" s="32"/>
      <c r="BF4" s="32"/>
      <c r="BG4" s="33"/>
      <c r="BH4" s="39" t="s">
        <v>9</v>
      </c>
      <c r="BI4" s="32"/>
      <c r="BJ4" s="32"/>
      <c r="BK4" s="33"/>
      <c r="BL4" s="39" t="s">
        <v>10</v>
      </c>
      <c r="BM4" s="32"/>
      <c r="BN4" s="32"/>
      <c r="BO4" s="33"/>
      <c r="BP4" s="31" t="s">
        <v>9</v>
      </c>
      <c r="BQ4" s="32"/>
      <c r="BR4" s="32"/>
      <c r="BS4" s="32"/>
      <c r="BT4" s="33"/>
      <c r="BU4" s="40" t="s">
        <v>10</v>
      </c>
      <c r="BV4" s="33"/>
      <c r="BW4" s="41"/>
      <c r="BX4" s="42"/>
      <c r="BY4" s="43" t="s">
        <v>9</v>
      </c>
      <c r="BZ4" s="33"/>
      <c r="CA4" s="44" t="s">
        <v>10</v>
      </c>
      <c r="CB4" s="45"/>
      <c r="CC4" s="46"/>
      <c r="CD4" s="37" t="s">
        <v>9</v>
      </c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3"/>
      <c r="CS4" s="37" t="s">
        <v>10</v>
      </c>
      <c r="CT4" s="32"/>
      <c r="CU4" s="32"/>
      <c r="CV4" s="32"/>
      <c r="CW4" s="32"/>
      <c r="CX4" s="32"/>
      <c r="CY4" s="47" t="s">
        <v>9</v>
      </c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6"/>
      <c r="DK4" s="47" t="s">
        <v>10</v>
      </c>
      <c r="DL4" s="45"/>
      <c r="DM4" s="45"/>
      <c r="DN4" s="46"/>
      <c r="DO4" s="48" t="s">
        <v>9</v>
      </c>
      <c r="DP4" s="45"/>
      <c r="DQ4" s="45"/>
      <c r="DR4" s="46"/>
      <c r="DS4" s="39" t="s">
        <v>10</v>
      </c>
      <c r="DT4" s="32"/>
      <c r="DU4" s="32"/>
      <c r="DV4" s="33"/>
      <c r="DW4" s="49" t="s">
        <v>9</v>
      </c>
      <c r="DX4" s="45"/>
      <c r="DY4" s="45"/>
      <c r="DZ4" s="45"/>
      <c r="EA4" s="46"/>
      <c r="EB4" s="50" t="s">
        <v>10</v>
      </c>
      <c r="EC4" s="46"/>
      <c r="ED4" s="11"/>
    </row>
    <row r="5" spans="1:134" ht="41.25" customHeight="1" x14ac:dyDescent="0.25">
      <c r="A5" s="51" t="s">
        <v>11</v>
      </c>
      <c r="B5" s="52" t="s">
        <v>12</v>
      </c>
      <c r="C5" s="53" t="s">
        <v>13</v>
      </c>
      <c r="D5" s="53" t="s">
        <v>14</v>
      </c>
      <c r="E5" s="53" t="s">
        <v>15</v>
      </c>
      <c r="F5" s="53" t="s">
        <v>16</v>
      </c>
      <c r="G5" s="54" t="s">
        <v>17</v>
      </c>
      <c r="H5" s="55" t="s">
        <v>18</v>
      </c>
      <c r="I5" s="53" t="s">
        <v>19</v>
      </c>
      <c r="J5" s="53" t="s">
        <v>4</v>
      </c>
      <c r="K5" s="53" t="s">
        <v>5</v>
      </c>
      <c r="L5" s="56" t="s">
        <v>6</v>
      </c>
      <c r="M5" s="55" t="s">
        <v>18</v>
      </c>
      <c r="N5" s="53" t="s">
        <v>19</v>
      </c>
      <c r="O5" s="53" t="s">
        <v>4</v>
      </c>
      <c r="P5" s="53" t="s">
        <v>5</v>
      </c>
      <c r="Q5" s="56" t="s">
        <v>6</v>
      </c>
      <c r="R5" s="57" t="s">
        <v>20</v>
      </c>
      <c r="S5" s="57" t="s">
        <v>21</v>
      </c>
      <c r="T5" s="58" t="s">
        <v>22</v>
      </c>
      <c r="U5" s="57" t="s">
        <v>23</v>
      </c>
      <c r="V5" s="59" t="s">
        <v>24</v>
      </c>
      <c r="W5" s="60" t="s">
        <v>25</v>
      </c>
      <c r="X5" s="60" t="s">
        <v>26</v>
      </c>
      <c r="Y5" s="60" t="s">
        <v>27</v>
      </c>
      <c r="Z5" s="60" t="s">
        <v>28</v>
      </c>
      <c r="AA5" s="60" t="s">
        <v>29</v>
      </c>
      <c r="AB5" s="60" t="s">
        <v>30</v>
      </c>
      <c r="AC5" s="60" t="s">
        <v>31</v>
      </c>
      <c r="AD5" s="60" t="s">
        <v>32</v>
      </c>
      <c r="AE5" s="60" t="s">
        <v>33</v>
      </c>
      <c r="AF5" s="60" t="s">
        <v>34</v>
      </c>
      <c r="AG5" s="60" t="s">
        <v>35</v>
      </c>
      <c r="AH5" s="60" t="s">
        <v>36</v>
      </c>
      <c r="AI5" s="60" t="s">
        <v>37</v>
      </c>
      <c r="AJ5" s="60" t="s">
        <v>38</v>
      </c>
      <c r="AK5" s="60" t="s">
        <v>39</v>
      </c>
      <c r="AL5" s="61" t="s">
        <v>40</v>
      </c>
      <c r="AM5" s="60" t="s">
        <v>41</v>
      </c>
      <c r="AN5" s="60" t="s">
        <v>42</v>
      </c>
      <c r="AO5" s="60" t="s">
        <v>43</v>
      </c>
      <c r="AP5" s="60" t="s">
        <v>44</v>
      </c>
      <c r="AQ5" s="60" t="s">
        <v>45</v>
      </c>
      <c r="AR5" s="62" t="s">
        <v>46</v>
      </c>
      <c r="AS5" s="63" t="s">
        <v>47</v>
      </c>
      <c r="AT5" s="63" t="s">
        <v>48</v>
      </c>
      <c r="AU5" s="63" t="s">
        <v>49</v>
      </c>
      <c r="AV5" s="63" t="s">
        <v>50</v>
      </c>
      <c r="AW5" s="63" t="s">
        <v>51</v>
      </c>
      <c r="AX5" s="63" t="s">
        <v>52</v>
      </c>
      <c r="AY5" s="63" t="s">
        <v>53</v>
      </c>
      <c r="AZ5" s="63" t="s">
        <v>54</v>
      </c>
      <c r="BA5" s="63" t="s">
        <v>55</v>
      </c>
      <c r="BB5" s="63" t="s">
        <v>56</v>
      </c>
      <c r="BC5" s="63" t="s">
        <v>57</v>
      </c>
      <c r="BD5" s="64" t="s">
        <v>58</v>
      </c>
      <c r="BE5" s="65" t="s">
        <v>59</v>
      </c>
      <c r="BF5" s="65" t="s">
        <v>60</v>
      </c>
      <c r="BG5" s="66" t="s">
        <v>61</v>
      </c>
      <c r="BH5" s="67" t="s">
        <v>62</v>
      </c>
      <c r="BI5" s="68" t="s">
        <v>63</v>
      </c>
      <c r="BJ5" s="68" t="s">
        <v>64</v>
      </c>
      <c r="BK5" s="69" t="s">
        <v>65</v>
      </c>
      <c r="BL5" s="68" t="s">
        <v>66</v>
      </c>
      <c r="BM5" s="68" t="s">
        <v>67</v>
      </c>
      <c r="BN5" s="68" t="s">
        <v>68</v>
      </c>
      <c r="BO5" s="68" t="s">
        <v>69</v>
      </c>
      <c r="BP5" s="70" t="s">
        <v>70</v>
      </c>
      <c r="BQ5" s="71" t="s">
        <v>71</v>
      </c>
      <c r="BR5" s="71" t="s">
        <v>72</v>
      </c>
      <c r="BS5" s="71" t="s">
        <v>73</v>
      </c>
      <c r="BT5" s="71" t="s">
        <v>74</v>
      </c>
      <c r="BU5" s="70" t="s">
        <v>75</v>
      </c>
      <c r="BV5" s="72" t="s">
        <v>76</v>
      </c>
      <c r="BW5" s="73"/>
      <c r="BX5" s="74"/>
      <c r="BY5" s="57" t="s">
        <v>20</v>
      </c>
      <c r="BZ5" s="57" t="s">
        <v>21</v>
      </c>
      <c r="CA5" s="58" t="s">
        <v>22</v>
      </c>
      <c r="CB5" s="57" t="s">
        <v>23</v>
      </c>
      <c r="CC5" s="59" t="s">
        <v>24</v>
      </c>
      <c r="CD5" s="60" t="s">
        <v>25</v>
      </c>
      <c r="CE5" s="60" t="s">
        <v>26</v>
      </c>
      <c r="CF5" s="60" t="s">
        <v>27</v>
      </c>
      <c r="CG5" s="60" t="s">
        <v>28</v>
      </c>
      <c r="CH5" s="60" t="s">
        <v>29</v>
      </c>
      <c r="CI5" s="60" t="s">
        <v>30</v>
      </c>
      <c r="CJ5" s="60" t="s">
        <v>31</v>
      </c>
      <c r="CK5" s="60" t="s">
        <v>32</v>
      </c>
      <c r="CL5" s="60" t="s">
        <v>33</v>
      </c>
      <c r="CM5" s="60" t="s">
        <v>34</v>
      </c>
      <c r="CN5" s="60" t="s">
        <v>35</v>
      </c>
      <c r="CO5" s="60" t="s">
        <v>36</v>
      </c>
      <c r="CP5" s="60" t="s">
        <v>37</v>
      </c>
      <c r="CQ5" s="60" t="s">
        <v>38</v>
      </c>
      <c r="CR5" s="60" t="s">
        <v>39</v>
      </c>
      <c r="CS5" s="61" t="s">
        <v>40</v>
      </c>
      <c r="CT5" s="60" t="s">
        <v>41</v>
      </c>
      <c r="CU5" s="60" t="s">
        <v>42</v>
      </c>
      <c r="CV5" s="60" t="s">
        <v>43</v>
      </c>
      <c r="CW5" s="60" t="s">
        <v>44</v>
      </c>
      <c r="CX5" s="60" t="s">
        <v>45</v>
      </c>
      <c r="CY5" s="62" t="s">
        <v>46</v>
      </c>
      <c r="CZ5" s="63" t="s">
        <v>47</v>
      </c>
      <c r="DA5" s="63" t="s">
        <v>48</v>
      </c>
      <c r="DB5" s="63" t="s">
        <v>49</v>
      </c>
      <c r="DC5" s="63" t="s">
        <v>50</v>
      </c>
      <c r="DD5" s="63" t="s">
        <v>51</v>
      </c>
      <c r="DE5" s="63" t="s">
        <v>52</v>
      </c>
      <c r="DF5" s="63" t="s">
        <v>53</v>
      </c>
      <c r="DG5" s="63" t="s">
        <v>54</v>
      </c>
      <c r="DH5" s="63" t="s">
        <v>55</v>
      </c>
      <c r="DI5" s="63" t="s">
        <v>56</v>
      </c>
      <c r="DJ5" s="63" t="s">
        <v>57</v>
      </c>
      <c r="DK5" s="64" t="s">
        <v>58</v>
      </c>
      <c r="DL5" s="65" t="s">
        <v>59</v>
      </c>
      <c r="DM5" s="65" t="s">
        <v>60</v>
      </c>
      <c r="DN5" s="66" t="s">
        <v>61</v>
      </c>
      <c r="DO5" s="67" t="s">
        <v>62</v>
      </c>
      <c r="DP5" s="68" t="s">
        <v>63</v>
      </c>
      <c r="DQ5" s="68" t="s">
        <v>64</v>
      </c>
      <c r="DR5" s="69" t="s">
        <v>65</v>
      </c>
      <c r="DS5" s="68" t="s">
        <v>66</v>
      </c>
      <c r="DT5" s="68" t="s">
        <v>67</v>
      </c>
      <c r="DU5" s="68" t="s">
        <v>68</v>
      </c>
      <c r="DV5" s="68" t="s">
        <v>69</v>
      </c>
      <c r="DW5" s="70" t="s">
        <v>70</v>
      </c>
      <c r="DX5" s="71" t="s">
        <v>71</v>
      </c>
      <c r="DY5" s="71" t="s">
        <v>72</v>
      </c>
      <c r="DZ5" s="71" t="s">
        <v>73</v>
      </c>
      <c r="EA5" s="71" t="s">
        <v>74</v>
      </c>
      <c r="EB5" s="70" t="s">
        <v>75</v>
      </c>
      <c r="EC5" s="72" t="s">
        <v>76</v>
      </c>
      <c r="ED5" s="75"/>
    </row>
    <row r="6" spans="1:134" x14ac:dyDescent="0.25">
      <c r="A6" s="76" t="s">
        <v>77</v>
      </c>
      <c r="B6" s="77">
        <v>1</v>
      </c>
      <c r="C6" s="77" t="s">
        <v>78</v>
      </c>
      <c r="D6" s="77" t="s">
        <v>79</v>
      </c>
      <c r="E6" s="77" t="s">
        <v>80</v>
      </c>
      <c r="F6" s="77" t="s">
        <v>81</v>
      </c>
      <c r="G6" s="78">
        <f t="shared" ref="G6:G153" si="7">+AVERAGE(H6:L6)</f>
        <v>79.021602487308897</v>
      </c>
      <c r="H6" s="79">
        <f t="shared" ref="H6:L21" si="8">+(M6-MIN(M$6:M$153))/(100-MIN(M$6:M$153))*100</f>
        <v>91.941876033768082</v>
      </c>
      <c r="I6" s="79">
        <f t="shared" si="8"/>
        <v>86.794420176520234</v>
      </c>
      <c r="J6" s="79">
        <f t="shared" si="8"/>
        <v>84.5064992223095</v>
      </c>
      <c r="K6" s="79">
        <f t="shared" si="8"/>
        <v>44.629727314938769</v>
      </c>
      <c r="L6" s="79">
        <f t="shared" si="8"/>
        <v>87.235489689007935</v>
      </c>
      <c r="M6" s="80">
        <f t="shared" ref="M6:M153" si="9">+(SUMPRODUCT(R$2:S$2,R6:S6)-SUMPRODUCT(T$2:V$2,T6:V6))*100</f>
        <v>90.312251255615166</v>
      </c>
      <c r="N6" s="80">
        <f t="shared" ref="N6:N153" si="10">+(SUMPRODUCT(W$2:AK$2,W6:AK6)-SUMPRODUCT(AL$2:AQ$2, AL6:AQ6)) *100</f>
        <v>78.209892907561837</v>
      </c>
      <c r="O6" s="80">
        <f t="shared" ref="O6:O153" si="11">(SUMPRODUCT(AR$2:BC$2,AR6:BC6)-SUMPRODUCT(BD$2:BG$2, BD6:BG6)) *100</f>
        <v>76.673015596311458</v>
      </c>
      <c r="P6" s="80">
        <f t="shared" ref="P6:P153" si="12">(SUMPRODUCT(BH$2:BK$2,BH6:BK6)-SUMPRODUCT(BL$2:BO$2, BL6:BO6)) *100</f>
        <v>20.394557823707672</v>
      </c>
      <c r="Q6" s="80">
        <f t="shared" ref="Q6:Q153" si="13">(SUMPRODUCT(BP$2:BT$2,BP6:BT6)-SUMPRODUCT(BU$2:BV$2, BU6:BV6)) *100</f>
        <v>85.24663695561982</v>
      </c>
      <c r="R6" s="81">
        <f t="shared" ref="R6:BS10" si="14">IF(BY6="",VLOOKUP($B6,$Q$165:$BV$170,COLUMN(R$157)-$R$162),IF((BY6-BY$171)/(BY$170-BY$171)&lt;0,0,IF((BY6-BY$171)/(BY$170-BY$171)&gt;1,1,(BY6-BY$171)/(BY$170-BY$171))))</f>
        <v>0.98146622734761124</v>
      </c>
      <c r="S6" s="81">
        <f t="shared" si="14"/>
        <v>0.97111481374400155</v>
      </c>
      <c r="T6" s="81">
        <f t="shared" si="14"/>
        <v>0.10001755999888975</v>
      </c>
      <c r="U6" s="81">
        <f t="shared" si="14"/>
        <v>0.11948646397007412</v>
      </c>
      <c r="V6" s="81">
        <f t="shared" si="14"/>
        <v>0</v>
      </c>
      <c r="W6" s="82">
        <f t="shared" si="14"/>
        <v>1</v>
      </c>
      <c r="X6" s="82">
        <f t="shared" si="14"/>
        <v>0.93125000000000002</v>
      </c>
      <c r="Y6" s="82">
        <f t="shared" si="14"/>
        <v>0.99099999999999999</v>
      </c>
      <c r="Z6" s="82">
        <f t="shared" si="14"/>
        <v>0.748</v>
      </c>
      <c r="AA6" s="82">
        <f t="shared" si="14"/>
        <v>0.66666666666666663</v>
      </c>
      <c r="AB6" s="82">
        <f t="shared" si="14"/>
        <v>0.23075593122658758</v>
      </c>
      <c r="AC6" s="82">
        <f t="shared" si="14"/>
        <v>1</v>
      </c>
      <c r="AD6" s="82">
        <f t="shared" si="14"/>
        <v>0.87868852459016389</v>
      </c>
      <c r="AE6" s="82">
        <f t="shared" si="14"/>
        <v>0.82486673229443341</v>
      </c>
      <c r="AF6" s="82">
        <f t="shared" si="14"/>
        <v>1</v>
      </c>
      <c r="AG6" s="82">
        <f t="shared" si="14"/>
        <v>0.99551066217732875</v>
      </c>
      <c r="AH6" s="82">
        <f t="shared" si="14"/>
        <v>0.93478260869565244</v>
      </c>
      <c r="AI6" s="82">
        <f t="shared" si="14"/>
        <v>1</v>
      </c>
      <c r="AJ6" s="82">
        <f t="shared" si="14"/>
        <v>1</v>
      </c>
      <c r="AK6" s="82">
        <f t="shared" si="14"/>
        <v>0.85303867403314926</v>
      </c>
      <c r="AL6" s="82">
        <f t="shared" si="14"/>
        <v>1.853306991832402E-2</v>
      </c>
      <c r="AM6" s="82">
        <f t="shared" si="14"/>
        <v>5.1198553213913166E-2</v>
      </c>
      <c r="AN6" s="82">
        <f t="shared" si="14"/>
        <v>4.289799225996855E-2</v>
      </c>
      <c r="AO6" s="82">
        <f t="shared" si="14"/>
        <v>3.3482551899264378E-2</v>
      </c>
      <c r="AP6" s="82">
        <f t="shared" si="14"/>
        <v>0.34269662921348321</v>
      </c>
      <c r="AQ6" s="82">
        <f t="shared" si="14"/>
        <v>4.0421548914927538E-2</v>
      </c>
      <c r="AR6" s="83">
        <f t="shared" si="14"/>
        <v>1</v>
      </c>
      <c r="AS6" s="83">
        <f t="shared" si="14"/>
        <v>1</v>
      </c>
      <c r="AT6" s="83">
        <f t="shared" si="14"/>
        <v>0.63157894736842102</v>
      </c>
      <c r="AU6" s="83">
        <f t="shared" si="14"/>
        <v>1</v>
      </c>
      <c r="AV6" s="83">
        <f t="shared" si="14"/>
        <v>1</v>
      </c>
      <c r="AW6" s="83">
        <f t="shared" si="14"/>
        <v>1</v>
      </c>
      <c r="AX6" s="83">
        <f t="shared" si="14"/>
        <v>1</v>
      </c>
      <c r="AY6" s="83">
        <f t="shared" si="14"/>
        <v>1</v>
      </c>
      <c r="AZ6" s="83">
        <f t="shared" si="14"/>
        <v>1</v>
      </c>
      <c r="BA6" s="83">
        <f t="shared" si="14"/>
        <v>0.4821470110643673</v>
      </c>
      <c r="BB6" s="83">
        <f t="shared" si="14"/>
        <v>0.39865635754812334</v>
      </c>
      <c r="BC6" s="83">
        <f t="shared" si="14"/>
        <v>0.66666666666666663</v>
      </c>
      <c r="BD6" s="83">
        <f t="shared" si="14"/>
        <v>0.14162307127033502</v>
      </c>
      <c r="BE6" s="83">
        <f t="shared" si="14"/>
        <v>0.14422263242639949</v>
      </c>
      <c r="BF6" s="83">
        <f t="shared" si="14"/>
        <v>0</v>
      </c>
      <c r="BG6" s="83">
        <f t="shared" si="14"/>
        <v>4.0250000000000008E-2</v>
      </c>
      <c r="BH6" s="84">
        <f t="shared" si="14"/>
        <v>0.37878787878787878</v>
      </c>
      <c r="BI6" s="84">
        <f t="shared" si="14"/>
        <v>1</v>
      </c>
      <c r="BJ6" s="84">
        <f t="shared" si="14"/>
        <v>0.26157380034764505</v>
      </c>
      <c r="BK6" s="84">
        <f t="shared" si="14"/>
        <v>1</v>
      </c>
      <c r="BL6" s="84">
        <f t="shared" si="14"/>
        <v>0.39789902028804713</v>
      </c>
      <c r="BM6" s="84">
        <f t="shared" si="14"/>
        <v>0.37701528968169279</v>
      </c>
      <c r="BN6" s="84">
        <f t="shared" si="14"/>
        <v>0.78649519478972962</v>
      </c>
      <c r="BO6" s="84">
        <f t="shared" si="14"/>
        <v>0.26316986142774779</v>
      </c>
      <c r="BP6" s="85">
        <f t="shared" si="14"/>
        <v>0.99473441716579991</v>
      </c>
      <c r="BQ6" s="85">
        <f t="shared" si="14"/>
        <v>1</v>
      </c>
      <c r="BR6" s="85">
        <f t="shared" si="14"/>
        <v>1</v>
      </c>
      <c r="BS6" s="85">
        <f t="shared" si="14"/>
        <v>0.9805219501907112</v>
      </c>
      <c r="BT6" s="86">
        <v>1</v>
      </c>
      <c r="BU6" s="85">
        <f t="shared" ref="BU6:BV21" si="15">IF(EB6="",VLOOKUP($B6,$Q$165:$BV$170,COLUMN(BU$157)-$R$162),IF((EB6-EB$171)/(EB$170-EB$171)&lt;0,0,IF((EB6-EB$171)/(EB$170-EB$171)&gt;1,1,(EB6-EB$171)/(EB$170-EB$171))))</f>
        <v>6.765600949891791E-2</v>
      </c>
      <c r="BV6" s="85">
        <f t="shared" si="15"/>
        <v>0.21751379833129017</v>
      </c>
      <c r="BW6" s="87"/>
      <c r="BX6" s="87"/>
      <c r="BY6" s="88">
        <v>52.920999999999999</v>
      </c>
      <c r="BZ6" s="88">
        <v>0.45010183299389001</v>
      </c>
      <c r="CA6" s="88">
        <v>166.11869188581895</v>
      </c>
      <c r="CB6" s="88">
        <v>2.1566087399999998</v>
      </c>
      <c r="CC6" s="89">
        <v>0</v>
      </c>
      <c r="CD6" s="88">
        <v>99.933239999999998</v>
      </c>
      <c r="CE6" s="88">
        <v>30.8</v>
      </c>
      <c r="CF6" s="88">
        <v>99.1</v>
      </c>
      <c r="CG6" s="88">
        <v>37.4</v>
      </c>
      <c r="CH6" s="88">
        <v>2</v>
      </c>
      <c r="CI6" s="88">
        <v>0.17530864197530899</v>
      </c>
      <c r="CJ6" s="88">
        <v>1</v>
      </c>
      <c r="CK6" s="88">
        <v>71.2</v>
      </c>
      <c r="CL6" s="88">
        <v>44.567</v>
      </c>
      <c r="CM6" s="89">
        <v>80</v>
      </c>
      <c r="CN6" s="88">
        <v>99.6</v>
      </c>
      <c r="CO6" s="89">
        <v>5.9</v>
      </c>
      <c r="CP6" s="88">
        <v>0.56368359999999995</v>
      </c>
      <c r="CQ6" s="88">
        <v>56.361629999999998</v>
      </c>
      <c r="CR6" s="88">
        <v>77.2</v>
      </c>
      <c r="CS6" s="88">
        <v>5.5263200000000001</v>
      </c>
      <c r="CT6" s="88">
        <v>10.73738</v>
      </c>
      <c r="CU6" s="88">
        <v>0.98784000000000005</v>
      </c>
      <c r="CV6" s="88">
        <v>4.3</v>
      </c>
      <c r="CW6" s="88">
        <v>6.2</v>
      </c>
      <c r="CX6" s="88">
        <v>5.65</v>
      </c>
      <c r="CY6" s="88">
        <v>1</v>
      </c>
      <c r="CZ6" s="88">
        <v>1</v>
      </c>
      <c r="DA6" s="88">
        <v>15</v>
      </c>
      <c r="DB6" s="88">
        <v>9</v>
      </c>
      <c r="DC6" s="88">
        <v>1</v>
      </c>
      <c r="DD6" s="88">
        <v>4</v>
      </c>
      <c r="DE6" s="88">
        <v>1</v>
      </c>
      <c r="DF6" s="88">
        <v>8</v>
      </c>
      <c r="DG6" s="89">
        <v>1</v>
      </c>
      <c r="DH6" s="89">
        <v>193.2968832</v>
      </c>
      <c r="DI6" s="89">
        <v>94.897993170000007</v>
      </c>
      <c r="DJ6" s="88">
        <v>2</v>
      </c>
      <c r="DK6" s="88">
        <v>1.1450839850878187</v>
      </c>
      <c r="DL6" s="89">
        <v>292.07441985838614</v>
      </c>
      <c r="DM6" s="89">
        <v>1</v>
      </c>
      <c r="DN6" s="89">
        <v>1.161</v>
      </c>
      <c r="DO6" s="88">
        <v>53</v>
      </c>
      <c r="DP6" s="88">
        <v>14</v>
      </c>
      <c r="DQ6" s="89">
        <v>-2.6319091333501099</v>
      </c>
      <c r="DR6" s="88">
        <v>60.696136442742777</v>
      </c>
      <c r="DS6" s="88">
        <v>99.47</v>
      </c>
      <c r="DT6" s="88">
        <v>5.5380565183192099</v>
      </c>
      <c r="DU6" s="88">
        <v>7.7260639049919302</v>
      </c>
      <c r="DV6" s="88">
        <v>5.6276999999999999</v>
      </c>
      <c r="DW6" s="89">
        <v>99.6</v>
      </c>
      <c r="DX6" s="88">
        <v>100</v>
      </c>
      <c r="DY6" s="88">
        <v>100</v>
      </c>
      <c r="DZ6" s="89">
        <v>96.330500000000001</v>
      </c>
      <c r="EA6" s="88">
        <v>1</v>
      </c>
      <c r="EB6" s="89">
        <v>11.022592769999999</v>
      </c>
      <c r="EC6" s="88">
        <v>19.63</v>
      </c>
      <c r="ED6" s="77"/>
    </row>
    <row r="7" spans="1:134" x14ac:dyDescent="0.25">
      <c r="A7" s="76" t="s">
        <v>82</v>
      </c>
      <c r="B7" s="77">
        <v>1</v>
      </c>
      <c r="C7" s="77" t="s">
        <v>78</v>
      </c>
      <c r="D7" s="77" t="s">
        <v>79</v>
      </c>
      <c r="E7" s="77"/>
      <c r="F7" s="77" t="s">
        <v>81</v>
      </c>
      <c r="G7" s="78">
        <f t="shared" si="7"/>
        <v>77.179626158331942</v>
      </c>
      <c r="H7" s="79">
        <f t="shared" si="8"/>
        <v>83.606429157282832</v>
      </c>
      <c r="I7" s="79">
        <f t="shared" si="8"/>
        <v>88.096579947628129</v>
      </c>
      <c r="J7" s="79">
        <f t="shared" si="8"/>
        <v>78.863622623316658</v>
      </c>
      <c r="K7" s="79">
        <f t="shared" si="8"/>
        <v>40.727476903284767</v>
      </c>
      <c r="L7" s="79">
        <f t="shared" si="8"/>
        <v>94.604022160147366</v>
      </c>
      <c r="M7" s="80">
        <f t="shared" si="9"/>
        <v>80.291095543696144</v>
      </c>
      <c r="N7" s="80">
        <f t="shared" si="10"/>
        <v>80.358545313831499</v>
      </c>
      <c r="O7" s="80">
        <f t="shared" si="11"/>
        <v>68.177111648884377</v>
      </c>
      <c r="P7" s="80">
        <f t="shared" si="12"/>
        <v>14.784320516963367</v>
      </c>
      <c r="Q7" s="80">
        <f t="shared" si="13"/>
        <v>93.763268773246892</v>
      </c>
      <c r="R7" s="81">
        <f t="shared" si="14"/>
        <v>1</v>
      </c>
      <c r="S7" s="81">
        <f t="shared" si="14"/>
        <v>0.76805412002577833</v>
      </c>
      <c r="T7" s="81">
        <f t="shared" si="14"/>
        <v>8.3309631967993167E-2</v>
      </c>
      <c r="U7" s="81">
        <f t="shared" si="14"/>
        <v>6.6316335905075949E-2</v>
      </c>
      <c r="V7" s="81">
        <f t="shared" si="14"/>
        <v>9.3722345854714145E-2</v>
      </c>
      <c r="W7" s="82">
        <f t="shared" si="14"/>
        <v>0.96965164509855462</v>
      </c>
      <c r="X7" s="82">
        <f t="shared" si="14"/>
        <v>0.50624999999999998</v>
      </c>
      <c r="Y7" s="82">
        <f t="shared" si="14"/>
        <v>1</v>
      </c>
      <c r="Z7" s="82">
        <f t="shared" si="14"/>
        <v>0.95200000000000007</v>
      </c>
      <c r="AA7" s="82">
        <f t="shared" si="14"/>
        <v>0.66666666666666663</v>
      </c>
      <c r="AB7" s="82">
        <f t="shared" si="14"/>
        <v>1</v>
      </c>
      <c r="AC7" s="82">
        <f t="shared" si="14"/>
        <v>1</v>
      </c>
      <c r="AD7" s="82">
        <f t="shared" si="14"/>
        <v>0.92786885245901629</v>
      </c>
      <c r="AE7" s="82">
        <f t="shared" si="14"/>
        <v>0.71880978472854251</v>
      </c>
      <c r="AF7" s="82">
        <f t="shared" si="14"/>
        <v>1</v>
      </c>
      <c r="AG7" s="82">
        <f t="shared" si="14"/>
        <v>0.98653198653198648</v>
      </c>
      <c r="AH7" s="82">
        <f t="shared" si="14"/>
        <v>0.97826086956521752</v>
      </c>
      <c r="AI7" s="82">
        <f t="shared" si="14"/>
        <v>1</v>
      </c>
      <c r="AJ7" s="82">
        <f t="shared" si="14"/>
        <v>1</v>
      </c>
      <c r="AK7" s="82">
        <f t="shared" si="14"/>
        <v>0.3160220994475138</v>
      </c>
      <c r="AL7" s="82">
        <f t="shared" si="14"/>
        <v>0</v>
      </c>
      <c r="AM7" s="82">
        <f t="shared" si="14"/>
        <v>3.3633312114122946E-2</v>
      </c>
      <c r="AN7" s="82">
        <f t="shared" si="14"/>
        <v>8.1976339919430929E-2</v>
      </c>
      <c r="AO7" s="82">
        <f t="shared" si="14"/>
        <v>4.3954030210214927E-2</v>
      </c>
      <c r="AP7" s="82">
        <f t="shared" si="14"/>
        <v>0.16292134831460675</v>
      </c>
      <c r="AQ7" s="82">
        <f t="shared" si="14"/>
        <v>6.482701241073284E-2</v>
      </c>
      <c r="AR7" s="83">
        <f t="shared" si="14"/>
        <v>1</v>
      </c>
      <c r="AS7" s="83">
        <f t="shared" si="14"/>
        <v>1</v>
      </c>
      <c r="AT7" s="83">
        <f t="shared" si="14"/>
        <v>0.52631578947368418</v>
      </c>
      <c r="AU7" s="83">
        <f t="shared" si="14"/>
        <v>0.33333333333333331</v>
      </c>
      <c r="AV7" s="83">
        <f t="shared" si="14"/>
        <v>1</v>
      </c>
      <c r="AW7" s="83">
        <f t="shared" si="14"/>
        <v>0.66666666666666663</v>
      </c>
      <c r="AX7" s="83">
        <f t="shared" si="14"/>
        <v>1</v>
      </c>
      <c r="AY7" s="83">
        <f t="shared" si="14"/>
        <v>1</v>
      </c>
      <c r="AZ7" s="83">
        <f t="shared" si="14"/>
        <v>1</v>
      </c>
      <c r="BA7" s="83">
        <f t="shared" si="14"/>
        <v>4.7799188618054093E-2</v>
      </c>
      <c r="BB7" s="83">
        <f t="shared" si="14"/>
        <v>3.441588353611046E-3</v>
      </c>
      <c r="BC7" s="83">
        <f t="shared" si="14"/>
        <v>0.66666666666666663</v>
      </c>
      <c r="BD7" s="83">
        <f t="shared" si="14"/>
        <v>0</v>
      </c>
      <c r="BE7" s="83">
        <f t="shared" si="14"/>
        <v>2.0989945081963352E-2</v>
      </c>
      <c r="BF7" s="83">
        <f t="shared" si="14"/>
        <v>0</v>
      </c>
      <c r="BG7" s="83">
        <f t="shared" si="14"/>
        <v>0</v>
      </c>
      <c r="BH7" s="84">
        <f t="shared" si="14"/>
        <v>0.77272727272727271</v>
      </c>
      <c r="BI7" s="84">
        <f t="shared" si="14"/>
        <v>0.7142857142857143</v>
      </c>
      <c r="BJ7" s="84">
        <f t="shared" si="14"/>
        <v>0.32104740460190562</v>
      </c>
      <c r="BK7" s="84">
        <f t="shared" si="14"/>
        <v>0.43942908143618825</v>
      </c>
      <c r="BL7" s="84">
        <f t="shared" si="14"/>
        <v>0.57851356011145771</v>
      </c>
      <c r="BM7" s="84">
        <f t="shared" si="14"/>
        <v>0.36267220189467986</v>
      </c>
      <c r="BN7" s="84">
        <f t="shared" si="14"/>
        <v>0.42461721046119616</v>
      </c>
      <c r="BO7" s="84">
        <f t="shared" si="14"/>
        <v>0.29031367990521234</v>
      </c>
      <c r="BP7" s="85">
        <f t="shared" si="14"/>
        <v>0.98288685578885016</v>
      </c>
      <c r="BQ7" s="85">
        <f t="shared" si="14"/>
        <v>1</v>
      </c>
      <c r="BR7" s="85">
        <f t="shared" si="14"/>
        <v>1</v>
      </c>
      <c r="BS7" s="85">
        <f t="shared" si="14"/>
        <v>1</v>
      </c>
      <c r="BT7" s="86">
        <v>1</v>
      </c>
      <c r="BU7" s="85">
        <f t="shared" si="15"/>
        <v>2.7705232960803291E-2</v>
      </c>
      <c r="BV7" s="85">
        <f t="shared" si="15"/>
        <v>9.0184133889798415E-2</v>
      </c>
      <c r="BW7" s="87"/>
      <c r="BX7" s="87"/>
      <c r="BY7" s="88">
        <v>58.435000000000002</v>
      </c>
      <c r="BZ7" s="88">
        <v>0.31301939058171702</v>
      </c>
      <c r="CA7" s="88">
        <v>139.69263503860537</v>
      </c>
      <c r="CB7" s="88">
        <v>1.641930903</v>
      </c>
      <c r="CC7" s="89"/>
      <c r="CD7" s="88">
        <v>98.735720000000001</v>
      </c>
      <c r="CE7" s="88">
        <v>17.2</v>
      </c>
      <c r="CF7" s="88">
        <v>100</v>
      </c>
      <c r="CG7" s="88">
        <v>47.6</v>
      </c>
      <c r="CH7" s="88">
        <v>2</v>
      </c>
      <c r="CI7" s="88">
        <v>0.718559218559219</v>
      </c>
      <c r="CJ7" s="88">
        <v>1</v>
      </c>
      <c r="CK7" s="88">
        <v>72.7</v>
      </c>
      <c r="CL7" s="88">
        <v>38.856999999999999</v>
      </c>
      <c r="CM7" s="89">
        <v>80</v>
      </c>
      <c r="CN7" s="88">
        <v>98.8</v>
      </c>
      <c r="CO7" s="89">
        <v>6.1</v>
      </c>
      <c r="CP7" s="88">
        <v>0.63743950000000005</v>
      </c>
      <c r="CQ7" s="88">
        <v>64.454750000000004</v>
      </c>
      <c r="CR7" s="88">
        <v>28.6</v>
      </c>
      <c r="CS7" s="88">
        <v>4.9126200000000004</v>
      </c>
      <c r="CT7" s="88">
        <v>9.8560499999999998</v>
      </c>
      <c r="CU7" s="88"/>
      <c r="CV7" s="88">
        <v>5.3</v>
      </c>
      <c r="CW7" s="88">
        <v>3</v>
      </c>
      <c r="CX7" s="88">
        <v>7.85</v>
      </c>
      <c r="CY7" s="88">
        <v>1</v>
      </c>
      <c r="CZ7" s="88">
        <v>1</v>
      </c>
      <c r="DA7" s="88">
        <v>13</v>
      </c>
      <c r="DB7" s="88">
        <v>3</v>
      </c>
      <c r="DC7" s="88">
        <v>1</v>
      </c>
      <c r="DD7" s="88">
        <v>3</v>
      </c>
      <c r="DE7" s="88">
        <v>1</v>
      </c>
      <c r="DF7" s="88">
        <v>8</v>
      </c>
      <c r="DG7" s="89">
        <v>1</v>
      </c>
      <c r="DH7" s="89">
        <v>19.163105789999999</v>
      </c>
      <c r="DI7" s="89">
        <v>0.81925152300000004</v>
      </c>
      <c r="DJ7" s="88">
        <v>2</v>
      </c>
      <c r="DK7" s="88">
        <v>0.1226877271227029</v>
      </c>
      <c r="DL7" s="89">
        <v>75.570938439913547</v>
      </c>
      <c r="DM7" s="89">
        <v>1</v>
      </c>
      <c r="DN7" s="89">
        <v>1</v>
      </c>
      <c r="DO7" s="88">
        <v>79</v>
      </c>
      <c r="DP7" s="88">
        <v>12</v>
      </c>
      <c r="DQ7" s="89"/>
      <c r="DR7" s="88">
        <v>26.671631469759028</v>
      </c>
      <c r="DS7" s="88">
        <v>144.37333330000001</v>
      </c>
      <c r="DT7" s="88"/>
      <c r="DU7" s="88"/>
      <c r="DV7" s="88">
        <v>6.2045000000000003</v>
      </c>
      <c r="DW7" s="89">
        <v>98.7</v>
      </c>
      <c r="DX7" s="88">
        <v>100</v>
      </c>
      <c r="DY7" s="88">
        <v>100</v>
      </c>
      <c r="DZ7" s="89">
        <v>98.2</v>
      </c>
      <c r="EA7" s="88">
        <v>1</v>
      </c>
      <c r="EB7" s="89">
        <v>7.7890332799999999</v>
      </c>
      <c r="EC7" s="88">
        <v>8.4849999999999994</v>
      </c>
      <c r="ED7" s="77"/>
    </row>
    <row r="8" spans="1:134" x14ac:dyDescent="0.25">
      <c r="A8" s="76" t="s">
        <v>83</v>
      </c>
      <c r="B8" s="77">
        <v>1</v>
      </c>
      <c r="C8" s="77" t="s">
        <v>78</v>
      </c>
      <c r="D8" s="77" t="s">
        <v>79</v>
      </c>
      <c r="E8" s="77" t="s">
        <v>80</v>
      </c>
      <c r="F8" s="77" t="s">
        <v>81</v>
      </c>
      <c r="G8" s="78">
        <f t="shared" si="7"/>
        <v>73.210033904138726</v>
      </c>
      <c r="H8" s="79">
        <f t="shared" si="8"/>
        <v>87.289121503807067</v>
      </c>
      <c r="I8" s="79">
        <f t="shared" si="8"/>
        <v>85.182214458621459</v>
      </c>
      <c r="J8" s="79">
        <f t="shared" si="8"/>
        <v>81.732627626357214</v>
      </c>
      <c r="K8" s="79">
        <f t="shared" si="8"/>
        <v>42.346013573980223</v>
      </c>
      <c r="L8" s="79">
        <f t="shared" si="8"/>
        <v>69.500192357927631</v>
      </c>
      <c r="M8" s="80">
        <f t="shared" si="9"/>
        <v>84.718552642333805</v>
      </c>
      <c r="N8" s="80">
        <f t="shared" si="10"/>
        <v>75.549643549514457</v>
      </c>
      <c r="O8" s="80">
        <f t="shared" si="11"/>
        <v>72.49667995822341</v>
      </c>
      <c r="P8" s="80">
        <f t="shared" si="12"/>
        <v>17.111279029198002</v>
      </c>
      <c r="Q8" s="80">
        <f t="shared" si="13"/>
        <v>64.747982964942878</v>
      </c>
      <c r="R8" s="81">
        <f t="shared" si="14"/>
        <v>0.91134678747940689</v>
      </c>
      <c r="S8" s="81">
        <f t="shared" si="14"/>
        <v>0.95956932632178238</v>
      </c>
      <c r="T8" s="81">
        <f t="shared" si="14"/>
        <v>0.12368058574369255</v>
      </c>
      <c r="U8" s="81">
        <f t="shared" si="14"/>
        <v>0.14113700568807683</v>
      </c>
      <c r="V8" s="81">
        <f t="shared" si="14"/>
        <v>0</v>
      </c>
      <c r="W8" s="82">
        <f t="shared" si="14"/>
        <v>0.98537601192808544</v>
      </c>
      <c r="X8" s="82">
        <f t="shared" si="14"/>
        <v>0.84687500000000004</v>
      </c>
      <c r="Y8" s="82">
        <f t="shared" si="14"/>
        <v>0.83882352941176463</v>
      </c>
      <c r="Z8" s="82">
        <f t="shared" si="14"/>
        <v>0.872</v>
      </c>
      <c r="AA8" s="82">
        <f t="shared" si="14"/>
        <v>1</v>
      </c>
      <c r="AB8" s="82">
        <f t="shared" si="14"/>
        <v>0.17053391330598075</v>
      </c>
      <c r="AC8" s="82">
        <f t="shared" si="14"/>
        <v>1</v>
      </c>
      <c r="AD8" s="82">
        <f t="shared" si="14"/>
        <v>0.9049180327868851</v>
      </c>
      <c r="AE8" s="82">
        <f t="shared" si="14"/>
        <v>1</v>
      </c>
      <c r="AF8" s="82">
        <f t="shared" si="14"/>
        <v>1</v>
      </c>
      <c r="AG8" s="82">
        <f t="shared" si="14"/>
        <v>0.9921436588103254</v>
      </c>
      <c r="AH8" s="82">
        <f t="shared" si="14"/>
        <v>1</v>
      </c>
      <c r="AI8" s="82">
        <f t="shared" si="14"/>
        <v>1</v>
      </c>
      <c r="AJ8" s="82">
        <f t="shared" si="14"/>
        <v>1</v>
      </c>
      <c r="AK8" s="82">
        <f t="shared" si="14"/>
        <v>0.30939226519337015</v>
      </c>
      <c r="AL8" s="82">
        <f t="shared" si="14"/>
        <v>2.1814483275542661E-2</v>
      </c>
      <c r="AM8" s="82">
        <f t="shared" si="14"/>
        <v>7.8307057785742859E-2</v>
      </c>
      <c r="AN8" s="82">
        <f t="shared" si="14"/>
        <v>8.1976339919430929E-2</v>
      </c>
      <c r="AO8" s="82">
        <f t="shared" si="14"/>
        <v>3.4529699730359444E-2</v>
      </c>
      <c r="AP8" s="82">
        <f t="shared" si="14"/>
        <v>0.37078651685393266</v>
      </c>
      <c r="AQ8" s="82">
        <f t="shared" si="14"/>
        <v>4.763225403868819E-2</v>
      </c>
      <c r="AR8" s="83">
        <f t="shared" si="14"/>
        <v>1</v>
      </c>
      <c r="AS8" s="83">
        <f t="shared" si="14"/>
        <v>1</v>
      </c>
      <c r="AT8" s="83">
        <f t="shared" si="14"/>
        <v>0.68421052631578949</v>
      </c>
      <c r="AU8" s="83">
        <f t="shared" si="14"/>
        <v>0.66666666666666663</v>
      </c>
      <c r="AV8" s="83">
        <f t="shared" si="14"/>
        <v>1</v>
      </c>
      <c r="AW8" s="83">
        <f t="shared" si="14"/>
        <v>1</v>
      </c>
      <c r="AX8" s="83">
        <f t="shared" si="14"/>
        <v>1</v>
      </c>
      <c r="AY8" s="83">
        <f t="shared" si="14"/>
        <v>1</v>
      </c>
      <c r="AZ8" s="83">
        <f t="shared" si="14"/>
        <v>1</v>
      </c>
      <c r="BA8" s="83">
        <f t="shared" si="14"/>
        <v>1</v>
      </c>
      <c r="BB8" s="83">
        <f t="shared" si="14"/>
        <v>0.5457686135287253</v>
      </c>
      <c r="BC8" s="83">
        <f t="shared" si="14"/>
        <v>0.66666666666666663</v>
      </c>
      <c r="BD8" s="83">
        <f t="shared" si="14"/>
        <v>0.12630905894209718</v>
      </c>
      <c r="BE8" s="83">
        <f t="shared" si="14"/>
        <v>0.15542790045491617</v>
      </c>
      <c r="BF8" s="83">
        <f t="shared" si="14"/>
        <v>0.25</v>
      </c>
      <c r="BG8" s="83">
        <f t="shared" si="14"/>
        <v>8.9500000000000024E-2</v>
      </c>
      <c r="BH8" s="84">
        <f t="shared" si="14"/>
        <v>0.54545454545454541</v>
      </c>
      <c r="BI8" s="84">
        <f t="shared" si="14"/>
        <v>1</v>
      </c>
      <c r="BJ8" s="84">
        <f t="shared" si="14"/>
        <v>0.53839034985694267</v>
      </c>
      <c r="BK8" s="84">
        <f t="shared" si="14"/>
        <v>0.26861899851134063</v>
      </c>
      <c r="BL8" s="84">
        <f t="shared" si="14"/>
        <v>0.33118252180916136</v>
      </c>
      <c r="BM8" s="84">
        <f t="shared" si="14"/>
        <v>0.56088874683982848</v>
      </c>
      <c r="BN8" s="84">
        <f t="shared" si="14"/>
        <v>0.59956311509201987</v>
      </c>
      <c r="BO8" s="84">
        <f t="shared" si="14"/>
        <v>0.17637834891389922</v>
      </c>
      <c r="BP8" s="85">
        <f t="shared" si="14"/>
        <v>0.99078523004015007</v>
      </c>
      <c r="BQ8" s="85">
        <f t="shared" si="14"/>
        <v>1</v>
      </c>
      <c r="BR8" s="85">
        <f t="shared" si="14"/>
        <v>1</v>
      </c>
      <c r="BS8" s="85">
        <f t="shared" si="14"/>
        <v>0.92092297275071422</v>
      </c>
      <c r="BT8" s="86">
        <v>1</v>
      </c>
      <c r="BU8" s="85">
        <f t="shared" si="15"/>
        <v>8.583904216289736E-3</v>
      </c>
      <c r="BV8" s="85">
        <f t="shared" si="15"/>
        <v>0.66113971760119827</v>
      </c>
      <c r="BW8" s="87"/>
      <c r="BX8" s="87"/>
      <c r="BY8" s="88">
        <v>49.515999999999998</v>
      </c>
      <c r="BZ8" s="88">
        <v>0.44230769230769201</v>
      </c>
      <c r="CA8" s="88">
        <v>203.54526341239503</v>
      </c>
      <c r="CB8" s="88">
        <v>2.3661823179999999</v>
      </c>
      <c r="CC8" s="89">
        <v>-7.7439999999999995E-2</v>
      </c>
      <c r="CD8" s="88">
        <v>99.356189999999998</v>
      </c>
      <c r="CE8" s="88">
        <v>28.1</v>
      </c>
      <c r="CF8" s="88"/>
      <c r="CG8" s="88">
        <v>43.6</v>
      </c>
      <c r="CH8" s="88">
        <v>3</v>
      </c>
      <c r="CI8" s="88">
        <v>0.132779037540942</v>
      </c>
      <c r="CJ8" s="88">
        <v>1</v>
      </c>
      <c r="CK8" s="88">
        <v>72</v>
      </c>
      <c r="CL8" s="88">
        <v>53.996000000000002</v>
      </c>
      <c r="CM8" s="89">
        <v>80</v>
      </c>
      <c r="CN8" s="88">
        <v>99.3</v>
      </c>
      <c r="CO8" s="89">
        <v>6.2</v>
      </c>
      <c r="CP8" s="88">
        <v>0.59379899999999997</v>
      </c>
      <c r="CQ8" s="88">
        <v>62.343809999999998</v>
      </c>
      <c r="CR8" s="88">
        <v>28</v>
      </c>
      <c r="CS8" s="88">
        <v>5.6349799999999997</v>
      </c>
      <c r="CT8" s="88">
        <v>12.09754</v>
      </c>
      <c r="CU8" s="88"/>
      <c r="CV8" s="88">
        <v>4.4000000000000004</v>
      </c>
      <c r="CW8" s="88">
        <v>6.7</v>
      </c>
      <c r="CX8" s="88">
        <v>6.3</v>
      </c>
      <c r="CY8" s="88">
        <v>1</v>
      </c>
      <c r="CZ8" s="88">
        <v>1</v>
      </c>
      <c r="DA8" s="88">
        <v>16</v>
      </c>
      <c r="DB8" s="88">
        <v>6</v>
      </c>
      <c r="DC8" s="88">
        <v>1</v>
      </c>
      <c r="DD8" s="88">
        <v>4</v>
      </c>
      <c r="DE8" s="88">
        <v>1</v>
      </c>
      <c r="DF8" s="88">
        <v>8</v>
      </c>
      <c r="DG8" s="89">
        <v>1</v>
      </c>
      <c r="DH8" s="89">
        <v>653.69199920000005</v>
      </c>
      <c r="DI8" s="89">
        <v>129.91727130000001</v>
      </c>
      <c r="DJ8" s="88">
        <v>2</v>
      </c>
      <c r="DK8" s="88">
        <v>1.0345300424400461</v>
      </c>
      <c r="DL8" s="89">
        <v>311.76058909382886</v>
      </c>
      <c r="DM8" s="89">
        <v>2</v>
      </c>
      <c r="DN8" s="89">
        <v>1.3580000000000001</v>
      </c>
      <c r="DO8" s="88">
        <v>64</v>
      </c>
      <c r="DP8" s="88">
        <v>14</v>
      </c>
      <c r="DQ8" s="89">
        <v>3.0931276986363301</v>
      </c>
      <c r="DR8" s="88">
        <v>16.304125595544182</v>
      </c>
      <c r="DS8" s="88">
        <v>82.883333329999999</v>
      </c>
      <c r="DT8" s="88">
        <v>7.9706597854271504</v>
      </c>
      <c r="DU8" s="88">
        <v>5.9017563528060402</v>
      </c>
      <c r="DV8" s="88">
        <v>3.7833999999999999</v>
      </c>
      <c r="DW8" s="89">
        <v>99.3</v>
      </c>
      <c r="DX8" s="88">
        <v>100</v>
      </c>
      <c r="DY8" s="88">
        <v>100</v>
      </c>
      <c r="DZ8" s="89">
        <v>90.610200000000006</v>
      </c>
      <c r="EA8" s="88">
        <v>1</v>
      </c>
      <c r="EB8" s="89">
        <v>6.2413799079999999</v>
      </c>
      <c r="EC8" s="88">
        <v>58.46</v>
      </c>
      <c r="ED8" s="77"/>
    </row>
    <row r="9" spans="1:134" x14ac:dyDescent="0.25">
      <c r="A9" s="76" t="s">
        <v>84</v>
      </c>
      <c r="B9" s="77">
        <v>1</v>
      </c>
      <c r="C9" s="77" t="s">
        <v>78</v>
      </c>
      <c r="D9" s="77" t="s">
        <v>79</v>
      </c>
      <c r="E9" s="77"/>
      <c r="F9" s="77" t="s">
        <v>81</v>
      </c>
      <c r="G9" s="78">
        <f t="shared" si="7"/>
        <v>72.75465080147498</v>
      </c>
      <c r="H9" s="79">
        <f t="shared" si="8"/>
        <v>90.732277935121047</v>
      </c>
      <c r="I9" s="79">
        <f t="shared" si="8"/>
        <v>84.525955752360233</v>
      </c>
      <c r="J9" s="79">
        <f t="shared" si="8"/>
        <v>81.060669290370242</v>
      </c>
      <c r="K9" s="79">
        <f t="shared" si="8"/>
        <v>29.894817774932868</v>
      </c>
      <c r="L9" s="79">
        <f t="shared" si="8"/>
        <v>77.55953325459059</v>
      </c>
      <c r="M9" s="80">
        <f t="shared" si="9"/>
        <v>88.858031574894895</v>
      </c>
      <c r="N9" s="80">
        <f t="shared" si="10"/>
        <v>74.466771939109933</v>
      </c>
      <c r="O9" s="80">
        <f t="shared" si="11"/>
        <v>71.4849808045972</v>
      </c>
      <c r="P9" s="80">
        <f t="shared" si="12"/>
        <v>-0.78971547817016097</v>
      </c>
      <c r="Q9" s="80">
        <f t="shared" si="13"/>
        <v>74.063058847211323</v>
      </c>
      <c r="R9" s="81">
        <f t="shared" si="14"/>
        <v>0.98910626029654047</v>
      </c>
      <c r="S9" s="81">
        <f t="shared" si="14"/>
        <v>0.91963663674073948</v>
      </c>
      <c r="T9" s="81">
        <f t="shared" si="14"/>
        <v>0.14853005026499536</v>
      </c>
      <c r="U9" s="81">
        <f t="shared" si="14"/>
        <v>4.8843348044077965E-2</v>
      </c>
      <c r="V9" s="81">
        <f t="shared" si="14"/>
        <v>0</v>
      </c>
      <c r="W9" s="82">
        <f t="shared" si="14"/>
        <v>0.99519731049387661</v>
      </c>
      <c r="X9" s="82">
        <f t="shared" si="14"/>
        <v>0.68437499999999996</v>
      </c>
      <c r="Y9" s="82">
        <f t="shared" si="14"/>
        <v>1</v>
      </c>
      <c r="Z9" s="82">
        <f t="shared" si="14"/>
        <v>0.79200000000000004</v>
      </c>
      <c r="AA9" s="82">
        <f t="shared" si="14"/>
        <v>0.66666666666666663</v>
      </c>
      <c r="AB9" s="82">
        <f t="shared" si="14"/>
        <v>0.35387570838536153</v>
      </c>
      <c r="AC9" s="82">
        <f t="shared" si="14"/>
        <v>1</v>
      </c>
      <c r="AD9" s="82">
        <f t="shared" si="14"/>
        <v>0.9049180327868851</v>
      </c>
      <c r="AE9" s="82">
        <f t="shared" si="14"/>
        <v>0.83194338676424151</v>
      </c>
      <c r="AF9" s="82">
        <f t="shared" si="14"/>
        <v>1</v>
      </c>
      <c r="AG9" s="82">
        <f t="shared" si="14"/>
        <v>0.978675645342312</v>
      </c>
      <c r="AH9" s="82">
        <f t="shared" si="14"/>
        <v>0.95652173913043492</v>
      </c>
      <c r="AI9" s="82">
        <f t="shared" si="14"/>
        <v>1</v>
      </c>
      <c r="AJ9" s="82">
        <f t="shared" si="14"/>
        <v>1</v>
      </c>
      <c r="AK9" s="82">
        <f t="shared" si="14"/>
        <v>0.68287292817679557</v>
      </c>
      <c r="AL9" s="82">
        <f t="shared" si="14"/>
        <v>0.27760420955331044</v>
      </c>
      <c r="AM9" s="82">
        <f t="shared" si="14"/>
        <v>1.3952461262318481E-2</v>
      </c>
      <c r="AN9" s="82">
        <f t="shared" si="14"/>
        <v>8.1976339919430929E-2</v>
      </c>
      <c r="AO9" s="82">
        <f t="shared" si="14"/>
        <v>2.9293960574884158E-2</v>
      </c>
      <c r="AP9" s="82">
        <f t="shared" si="14"/>
        <v>0.23033707865168546</v>
      </c>
      <c r="AQ9" s="82">
        <f t="shared" si="14"/>
        <v>3.7648200790404207E-2</v>
      </c>
      <c r="AR9" s="83">
        <f t="shared" si="14"/>
        <v>1</v>
      </c>
      <c r="AS9" s="83">
        <f t="shared" si="14"/>
        <v>1</v>
      </c>
      <c r="AT9" s="83">
        <f t="shared" si="14"/>
        <v>0.52631578947368418</v>
      </c>
      <c r="AU9" s="83">
        <f t="shared" si="14"/>
        <v>1</v>
      </c>
      <c r="AV9" s="83">
        <f t="shared" si="14"/>
        <v>1</v>
      </c>
      <c r="AW9" s="83">
        <f t="shared" si="14"/>
        <v>1</v>
      </c>
      <c r="AX9" s="83">
        <f t="shared" si="14"/>
        <v>1</v>
      </c>
      <c r="AY9" s="83">
        <f t="shared" si="14"/>
        <v>1</v>
      </c>
      <c r="AZ9" s="83">
        <f t="shared" si="14"/>
        <v>1</v>
      </c>
      <c r="BA9" s="83">
        <f t="shared" si="14"/>
        <v>0.64542182607207721</v>
      </c>
      <c r="BB9" s="83">
        <f t="shared" si="14"/>
        <v>1</v>
      </c>
      <c r="BC9" s="83">
        <f t="shared" si="14"/>
        <v>0.66666666666666663</v>
      </c>
      <c r="BD9" s="83">
        <f t="shared" si="14"/>
        <v>0.2069730585086168</v>
      </c>
      <c r="BE9" s="83">
        <f t="shared" si="14"/>
        <v>0.25167913671163838</v>
      </c>
      <c r="BF9" s="83">
        <f t="shared" si="14"/>
        <v>0.25</v>
      </c>
      <c r="BG9" s="83">
        <f t="shared" si="14"/>
        <v>4.4750000000000012E-2</v>
      </c>
      <c r="BH9" s="84">
        <f t="shared" si="14"/>
        <v>0.75757575757575757</v>
      </c>
      <c r="BI9" s="84">
        <f t="shared" si="14"/>
        <v>1</v>
      </c>
      <c r="BJ9" s="84">
        <f t="shared" si="14"/>
        <v>0.47396860613140751</v>
      </c>
      <c r="BK9" s="84">
        <f t="shared" si="14"/>
        <v>3.0964178178321328E-2</v>
      </c>
      <c r="BL9" s="84">
        <f t="shared" si="14"/>
        <v>0.60263393418833866</v>
      </c>
      <c r="BM9" s="84">
        <f t="shared" si="14"/>
        <v>0.75769018209720185</v>
      </c>
      <c r="BN9" s="84">
        <f t="shared" si="14"/>
        <v>0.60253657607673572</v>
      </c>
      <c r="BO9" s="84">
        <f t="shared" si="14"/>
        <v>0.33123646865001666</v>
      </c>
      <c r="BP9" s="85">
        <f t="shared" si="14"/>
        <v>0.97367208582900022</v>
      </c>
      <c r="BQ9" s="85">
        <f t="shared" si="14"/>
        <v>1</v>
      </c>
      <c r="BR9" s="85">
        <f t="shared" si="14"/>
        <v>1</v>
      </c>
      <c r="BS9" s="85">
        <f t="shared" si="14"/>
        <v>0.98552091691897903</v>
      </c>
      <c r="BT9" s="86">
        <v>1</v>
      </c>
      <c r="BU9" s="85">
        <f t="shared" si="15"/>
        <v>4.3609941121628908E-2</v>
      </c>
      <c r="BV9" s="85">
        <f t="shared" si="15"/>
        <v>0.45880608303333653</v>
      </c>
      <c r="BW9" s="87"/>
      <c r="BX9" s="87"/>
      <c r="BY9" s="88">
        <v>53.292000000000002</v>
      </c>
      <c r="BZ9" s="88">
        <v>0.41534988713318299</v>
      </c>
      <c r="CA9" s="88">
        <v>242.84836316530476</v>
      </c>
      <c r="CB9" s="88">
        <v>1.4727953389999999</v>
      </c>
      <c r="CC9" s="89">
        <v>0</v>
      </c>
      <c r="CD9" s="88">
        <v>99.743729999999999</v>
      </c>
      <c r="CE9" s="88">
        <v>22.9</v>
      </c>
      <c r="CF9" s="88">
        <v>100</v>
      </c>
      <c r="CG9" s="88">
        <v>39.6</v>
      </c>
      <c r="CH9" s="88">
        <v>2</v>
      </c>
      <c r="CI9" s="88">
        <v>0.262257495590829</v>
      </c>
      <c r="CJ9" s="88">
        <v>1</v>
      </c>
      <c r="CK9" s="88">
        <v>72</v>
      </c>
      <c r="CL9" s="88">
        <v>44.948</v>
      </c>
      <c r="CM9" s="89">
        <v>80</v>
      </c>
      <c r="CN9" s="88">
        <v>98.1</v>
      </c>
      <c r="CO9" s="89">
        <v>6</v>
      </c>
      <c r="CP9" s="88">
        <v>0.58264269999999996</v>
      </c>
      <c r="CQ9" s="88">
        <v>58.867579999999997</v>
      </c>
      <c r="CR9" s="88">
        <v>61.8</v>
      </c>
      <c r="CS9" s="88"/>
      <c r="CT9" s="88">
        <v>8.8685700000000001</v>
      </c>
      <c r="CU9" s="88"/>
      <c r="CV9" s="88">
        <v>3.9</v>
      </c>
      <c r="CW9" s="88">
        <v>4.2</v>
      </c>
      <c r="CX9" s="88">
        <v>5.4</v>
      </c>
      <c r="CY9" s="88">
        <v>1</v>
      </c>
      <c r="CZ9" s="88">
        <v>1</v>
      </c>
      <c r="DA9" s="88">
        <v>13</v>
      </c>
      <c r="DB9" s="88">
        <v>9</v>
      </c>
      <c r="DC9" s="88">
        <v>1</v>
      </c>
      <c r="DD9" s="88">
        <v>4</v>
      </c>
      <c r="DE9" s="88">
        <v>1</v>
      </c>
      <c r="DF9" s="88">
        <v>8</v>
      </c>
      <c r="DG9" s="89">
        <v>1</v>
      </c>
      <c r="DH9" s="89">
        <v>258.75516069999998</v>
      </c>
      <c r="DI9" s="89">
        <v>252.84110369999999</v>
      </c>
      <c r="DJ9" s="88">
        <v>2</v>
      </c>
      <c r="DK9" s="88">
        <v>1.6168544516592664</v>
      </c>
      <c r="DL9" s="89">
        <v>480.86124079160362</v>
      </c>
      <c r="DM9" s="89">
        <v>2</v>
      </c>
      <c r="DN9" s="89">
        <v>1.179</v>
      </c>
      <c r="DO9" s="88">
        <v>78</v>
      </c>
      <c r="DP9" s="88">
        <v>14</v>
      </c>
      <c r="DQ9" s="89">
        <v>1.7607765214279301</v>
      </c>
      <c r="DR9" s="88">
        <v>1.8794048551292093</v>
      </c>
      <c r="DS9" s="88">
        <v>150.37</v>
      </c>
      <c r="DT9" s="88">
        <v>10.574297209652499</v>
      </c>
      <c r="DU9" s="88">
        <v>5.93077495324808</v>
      </c>
      <c r="DV9" s="88">
        <v>7.0740999999999996</v>
      </c>
      <c r="DW9" s="89">
        <v>98</v>
      </c>
      <c r="DX9" s="88">
        <v>100</v>
      </c>
      <c r="DY9" s="88">
        <v>100</v>
      </c>
      <c r="DZ9" s="89">
        <v>96.810299999999998</v>
      </c>
      <c r="EA9" s="88">
        <v>1</v>
      </c>
      <c r="EB9" s="89">
        <v>9.0763379200000003</v>
      </c>
      <c r="EC9" s="88">
        <v>40.75</v>
      </c>
      <c r="ED9" s="77"/>
    </row>
    <row r="10" spans="1:134" x14ac:dyDescent="0.25">
      <c r="A10" s="76" t="s">
        <v>85</v>
      </c>
      <c r="B10" s="77">
        <v>1</v>
      </c>
      <c r="C10" s="77" t="s">
        <v>78</v>
      </c>
      <c r="D10" s="77" t="s">
        <v>79</v>
      </c>
      <c r="E10" s="77" t="s">
        <v>80</v>
      </c>
      <c r="F10" s="77" t="s">
        <v>81</v>
      </c>
      <c r="G10" s="78">
        <f t="shared" si="7"/>
        <v>71.712562394944484</v>
      </c>
      <c r="H10" s="79">
        <f t="shared" si="8"/>
        <v>73.075378013788466</v>
      </c>
      <c r="I10" s="79">
        <f t="shared" si="8"/>
        <v>76.620533377280537</v>
      </c>
      <c r="J10" s="79">
        <f t="shared" si="8"/>
        <v>74.67592869712702</v>
      </c>
      <c r="K10" s="79">
        <f t="shared" si="8"/>
        <v>48.21519585594433</v>
      </c>
      <c r="L10" s="79">
        <f t="shared" si="8"/>
        <v>85.975776030582068</v>
      </c>
      <c r="M10" s="80">
        <f t="shared" si="9"/>
        <v>67.630310239328693</v>
      </c>
      <c r="N10" s="80">
        <f t="shared" si="10"/>
        <v>61.422286012209383</v>
      </c>
      <c r="O10" s="80">
        <f t="shared" si="11"/>
        <v>61.872127881477333</v>
      </c>
      <c r="P10" s="80">
        <f t="shared" si="12"/>
        <v>25.549360116977578</v>
      </c>
      <c r="Q10" s="80">
        <f t="shared" si="13"/>
        <v>83.790645892749467</v>
      </c>
      <c r="R10" s="81">
        <f t="shared" si="14"/>
        <v>0.77819192751235577</v>
      </c>
      <c r="S10" s="81">
        <f t="shared" si="14"/>
        <v>0.81447607542682399</v>
      </c>
      <c r="T10" s="81">
        <f t="shared" si="14"/>
        <v>9.0854572388341021E-2</v>
      </c>
      <c r="U10" s="81">
        <f t="shared" si="14"/>
        <v>0.15302863259598964</v>
      </c>
      <c r="V10" s="81">
        <f t="shared" si="14"/>
        <v>0.11620949224457802</v>
      </c>
      <c r="W10" s="82">
        <f t="shared" si="14"/>
        <v>0.88351368987828449</v>
      </c>
      <c r="X10" s="82">
        <f t="shared" si="14"/>
        <v>0.79374999999999996</v>
      </c>
      <c r="Y10" s="82">
        <f t="shared" si="14"/>
        <v>1</v>
      </c>
      <c r="Z10" s="82">
        <f t="shared" si="14"/>
        <v>0.69599999999999995</v>
      </c>
      <c r="AA10" s="82">
        <f t="shared" si="14"/>
        <v>1</v>
      </c>
      <c r="AB10" s="82">
        <f t="shared" si="14"/>
        <v>0.28036522456451524</v>
      </c>
      <c r="AC10" s="82">
        <f t="shared" si="14"/>
        <v>1</v>
      </c>
      <c r="AD10" s="82">
        <f t="shared" si="14"/>
        <v>0.88524590163934425</v>
      </c>
      <c r="AE10" s="82">
        <f t="shared" si="14"/>
        <v>0.61663478147811068</v>
      </c>
      <c r="AF10" s="82">
        <f t="shared" si="14"/>
        <v>1</v>
      </c>
      <c r="AG10" s="82">
        <f t="shared" si="14"/>
        <v>0.99663299663299665</v>
      </c>
      <c r="AH10" s="82">
        <f t="shared" si="14"/>
        <v>0.76086956521739124</v>
      </c>
      <c r="AI10" s="82">
        <f t="shared" si="14"/>
        <v>1</v>
      </c>
      <c r="AJ10" s="82">
        <f t="shared" si="14"/>
        <v>1</v>
      </c>
      <c r="AK10" s="82">
        <f t="shared" si="14"/>
        <v>0.46519337016574586</v>
      </c>
      <c r="AL10" s="82">
        <f t="shared" si="14"/>
        <v>0.37114005106031384</v>
      </c>
      <c r="AM10" s="82">
        <f t="shared" si="14"/>
        <v>0.10239591060507437</v>
      </c>
      <c r="AN10" s="82">
        <f t="shared" si="14"/>
        <v>8.1976339919430929E-2</v>
      </c>
      <c r="AO10" s="82">
        <f t="shared" si="14"/>
        <v>9.6311421764967681E-2</v>
      </c>
      <c r="AP10" s="82">
        <f t="shared" si="14"/>
        <v>0.49438202247191021</v>
      </c>
      <c r="AQ10" s="82">
        <f t="shared" si="14"/>
        <v>0.11973930527629478</v>
      </c>
      <c r="AR10" s="83">
        <f t="shared" si="14"/>
        <v>1</v>
      </c>
      <c r="AS10" s="83">
        <f t="shared" si="14"/>
        <v>1</v>
      </c>
      <c r="AT10" s="83">
        <f t="shared" si="14"/>
        <v>0.73684210526315785</v>
      </c>
      <c r="AU10" s="83">
        <f t="shared" si="14"/>
        <v>1</v>
      </c>
      <c r="AV10" s="83">
        <f t="shared" si="14"/>
        <v>1</v>
      </c>
      <c r="AW10" s="83">
        <f t="shared" si="14"/>
        <v>1</v>
      </c>
      <c r="AX10" s="83">
        <f t="shared" si="14"/>
        <v>1</v>
      </c>
      <c r="AY10" s="83">
        <f t="shared" si="14"/>
        <v>1</v>
      </c>
      <c r="AZ10" s="83">
        <f t="shared" si="14"/>
        <v>1</v>
      </c>
      <c r="BA10" s="83">
        <f t="shared" si="14"/>
        <v>8.6795969205948694E-4</v>
      </c>
      <c r="BB10" s="83">
        <f t="shared" si="14"/>
        <v>9.4493827669268702E-3</v>
      </c>
      <c r="BC10" s="83">
        <f t="shared" si="14"/>
        <v>0.66666666666666663</v>
      </c>
      <c r="BD10" s="83">
        <f t="shared" si="14"/>
        <v>0.23763630826845761</v>
      </c>
      <c r="BE10" s="83">
        <f t="shared" ref="BE10:BS10" si="16">IF(DL10="",VLOOKUP($B10,$Q$165:$BV$170,COLUMN(BE$157)-$R$162),IF((DL10-DL$171)/(DL$170-DL$171)&lt;0,0,IF((DL10-DL$171)/(DL$170-DL$171)&gt;1,1,(DL10-DL$171)/(DL$170-DL$171))))</f>
        <v>0.38242061460205307</v>
      </c>
      <c r="BF10" s="83">
        <f t="shared" si="16"/>
        <v>0</v>
      </c>
      <c r="BG10" s="83">
        <f t="shared" si="16"/>
        <v>4.2999999999999983E-2</v>
      </c>
      <c r="BH10" s="84">
        <f t="shared" si="16"/>
        <v>0.40909090909090912</v>
      </c>
      <c r="BI10" s="84">
        <f t="shared" si="16"/>
        <v>1</v>
      </c>
      <c r="BJ10" s="84">
        <f t="shared" si="16"/>
        <v>0.25163384952289808</v>
      </c>
      <c r="BK10" s="84">
        <f t="shared" si="16"/>
        <v>0.49892943121622518</v>
      </c>
      <c r="BL10" s="84">
        <f t="shared" si="16"/>
        <v>0.35722019065027705</v>
      </c>
      <c r="BM10" s="84">
        <f t="shared" si="16"/>
        <v>0.19027018633065421</v>
      </c>
      <c r="BN10" s="84">
        <f t="shared" si="16"/>
        <v>0.37814009114597713</v>
      </c>
      <c r="BO10" s="84">
        <f t="shared" si="16"/>
        <v>0.2120493170240208</v>
      </c>
      <c r="BP10" s="85">
        <f t="shared" si="16"/>
        <v>0.99473441716579991</v>
      </c>
      <c r="BQ10" s="85">
        <f t="shared" si="16"/>
        <v>1</v>
      </c>
      <c r="BR10" s="85">
        <f t="shared" si="16"/>
        <v>1</v>
      </c>
      <c r="BS10" s="85">
        <f t="shared" si="16"/>
        <v>0.6919446662122376</v>
      </c>
      <c r="BT10" s="86">
        <v>1</v>
      </c>
      <c r="BU10" s="85">
        <f t="shared" si="15"/>
        <v>5.2064578258953755E-2</v>
      </c>
      <c r="BV10" s="85">
        <f t="shared" si="15"/>
        <v>0.14679413723727189</v>
      </c>
      <c r="BW10" s="87"/>
      <c r="BX10" s="87"/>
      <c r="BY10" s="88">
        <v>43.05</v>
      </c>
      <c r="BZ10" s="88">
        <v>0.344357976653696</v>
      </c>
      <c r="CA10" s="88">
        <v>151.6260731099359</v>
      </c>
      <c r="CB10" s="88">
        <v>2.4812912530000002</v>
      </c>
      <c r="CC10" s="89">
        <v>2.7278899999999999</v>
      </c>
      <c r="CD10" s="88"/>
      <c r="CE10" s="88">
        <v>26.4</v>
      </c>
      <c r="CF10" s="88">
        <v>100</v>
      </c>
      <c r="CG10" s="88">
        <v>34.799999999999997</v>
      </c>
      <c r="CH10" s="88">
        <v>3</v>
      </c>
      <c r="CI10" s="88">
        <v>0.21034339661790599</v>
      </c>
      <c r="CJ10" s="88">
        <v>1</v>
      </c>
      <c r="CK10" s="88">
        <v>71.400000000000006</v>
      </c>
      <c r="CL10" s="88">
        <v>33.356000000000002</v>
      </c>
      <c r="CM10" s="89">
        <v>80</v>
      </c>
      <c r="CN10" s="88">
        <v>99.7</v>
      </c>
      <c r="CO10" s="89">
        <v>5.0999999999999996</v>
      </c>
      <c r="CP10" s="88">
        <v>0.53060909999999994</v>
      </c>
      <c r="CQ10" s="88">
        <v>58.667870000000001</v>
      </c>
      <c r="CR10" s="88">
        <v>42.1</v>
      </c>
      <c r="CS10" s="88">
        <v>17.202470000000002</v>
      </c>
      <c r="CT10" s="88">
        <v>13.306190000000001</v>
      </c>
      <c r="CU10" s="88"/>
      <c r="CV10" s="88">
        <v>10.3</v>
      </c>
      <c r="CW10" s="88">
        <v>8.9</v>
      </c>
      <c r="CX10" s="88">
        <v>12.8</v>
      </c>
      <c r="CY10" s="88">
        <v>1</v>
      </c>
      <c r="CZ10" s="88">
        <v>1</v>
      </c>
      <c r="DA10" s="88">
        <v>17</v>
      </c>
      <c r="DB10" s="88">
        <v>9</v>
      </c>
      <c r="DC10" s="88">
        <v>1</v>
      </c>
      <c r="DD10" s="88">
        <v>4</v>
      </c>
      <c r="DE10" s="88">
        <v>1</v>
      </c>
      <c r="DF10" s="88">
        <v>8</v>
      </c>
      <c r="DG10" s="89">
        <v>1</v>
      </c>
      <c r="DH10" s="89">
        <v>0.34797250499999999</v>
      </c>
      <c r="DI10" s="89">
        <v>2.2493745409999999</v>
      </c>
      <c r="DJ10" s="88">
        <v>2</v>
      </c>
      <c r="DK10" s="88">
        <v>1.8382166317779918</v>
      </c>
      <c r="DL10" s="89">
        <v>710.55667094931528</v>
      </c>
      <c r="DM10" s="89">
        <v>1</v>
      </c>
      <c r="DN10" s="89">
        <v>1.1719999999999999</v>
      </c>
      <c r="DO10" s="88">
        <v>55</v>
      </c>
      <c r="DP10" s="88">
        <v>14</v>
      </c>
      <c r="DQ10" s="89">
        <v>-2.8374842143222798</v>
      </c>
      <c r="DR10" s="88">
        <v>30.283070650043125</v>
      </c>
      <c r="DS10" s="88">
        <v>89.356666669999996</v>
      </c>
      <c r="DT10" s="88">
        <v>3.0674620369337999</v>
      </c>
      <c r="DU10" s="88">
        <v>3.7408447775118199</v>
      </c>
      <c r="DV10" s="88">
        <v>4.5414000000000003</v>
      </c>
      <c r="DW10" s="89">
        <v>99.6</v>
      </c>
      <c r="DX10" s="88">
        <v>100</v>
      </c>
      <c r="DY10" s="88">
        <v>100</v>
      </c>
      <c r="DZ10" s="89">
        <v>68.632900000000006</v>
      </c>
      <c r="EA10" s="88">
        <v>1</v>
      </c>
      <c r="EB10" s="89">
        <v>9.7606443219999992</v>
      </c>
      <c r="EC10" s="88">
        <v>13.44</v>
      </c>
      <c r="ED10" s="77"/>
    </row>
    <row r="11" spans="1:134" x14ac:dyDescent="0.25">
      <c r="A11" s="76" t="s">
        <v>86</v>
      </c>
      <c r="B11" s="77">
        <v>1</v>
      </c>
      <c r="C11" s="77" t="s">
        <v>78</v>
      </c>
      <c r="D11" s="77" t="s">
        <v>79</v>
      </c>
      <c r="E11" s="77"/>
      <c r="F11" s="77" t="s">
        <v>87</v>
      </c>
      <c r="G11" s="78">
        <f t="shared" si="7"/>
        <v>71.249550586958705</v>
      </c>
      <c r="H11" s="79">
        <f t="shared" si="8"/>
        <v>67.203428767965903</v>
      </c>
      <c r="I11" s="79">
        <f t="shared" si="8"/>
        <v>80.573000671869877</v>
      </c>
      <c r="J11" s="79">
        <f t="shared" si="8"/>
        <v>78.82677788823591</v>
      </c>
      <c r="K11" s="79">
        <f t="shared" si="8"/>
        <v>43.396233517041694</v>
      </c>
      <c r="L11" s="79">
        <f t="shared" si="8"/>
        <v>86.248312089680184</v>
      </c>
      <c r="M11" s="80">
        <f t="shared" si="9"/>
        <v>60.57085456804672</v>
      </c>
      <c r="N11" s="80">
        <f t="shared" si="10"/>
        <v>67.944126535662178</v>
      </c>
      <c r="O11" s="80">
        <f t="shared" si="11"/>
        <v>68.121638287962355</v>
      </c>
      <c r="P11" s="80">
        <f t="shared" si="12"/>
        <v>18.621172676016261</v>
      </c>
      <c r="Q11" s="80">
        <f t="shared" si="13"/>
        <v>84.105646102283288</v>
      </c>
      <c r="R11" s="81">
        <f t="shared" ref="R11:BS15" si="17">IF(BY11="",VLOOKUP($B11,$Q$165:$BV$170,COLUMN(R$157)-$R$162),IF((BY11-BY$171)/(BY$170-BY$171)&lt;0,0,IF((BY11-BY$171)/(BY$170-BY$171)&gt;1,1,(BY11-BY$171)/(BY$170-BY$171))))</f>
        <v>0.61278830313014832</v>
      </c>
      <c r="S11" s="81">
        <f t="shared" si="17"/>
        <v>0.74561674250042342</v>
      </c>
      <c r="T11" s="81">
        <f t="shared" si="17"/>
        <v>0.10788510789289291</v>
      </c>
      <c r="U11" s="81">
        <f t="shared" si="17"/>
        <v>8.526817339377267E-2</v>
      </c>
      <c r="V11" s="81">
        <f t="shared" si="17"/>
        <v>2.7328650117790398E-2</v>
      </c>
      <c r="W11" s="82">
        <f t="shared" si="17"/>
        <v>0.88351368987828449</v>
      </c>
      <c r="X11" s="82">
        <f t="shared" si="17"/>
        <v>0.66874999999999996</v>
      </c>
      <c r="Y11" s="82">
        <f t="shared" si="17"/>
        <v>0.98</v>
      </c>
      <c r="Z11" s="82">
        <f t="shared" si="17"/>
        <v>0.68400000000000005</v>
      </c>
      <c r="AA11" s="82">
        <f t="shared" si="17"/>
        <v>1</v>
      </c>
      <c r="AB11" s="82">
        <f t="shared" si="17"/>
        <v>0.21077706272212085</v>
      </c>
      <c r="AC11" s="82">
        <f t="shared" si="17"/>
        <v>1</v>
      </c>
      <c r="AD11" s="82">
        <f t="shared" si="17"/>
        <v>0.89180327868852427</v>
      </c>
      <c r="AE11" s="82">
        <f t="shared" si="17"/>
        <v>0.55898140752985748</v>
      </c>
      <c r="AF11" s="82">
        <f t="shared" si="17"/>
        <v>1</v>
      </c>
      <c r="AG11" s="82">
        <f t="shared" si="17"/>
        <v>0.93332182221071092</v>
      </c>
      <c r="AH11" s="82">
        <f t="shared" si="17"/>
        <v>1</v>
      </c>
      <c r="AI11" s="82">
        <f t="shared" si="17"/>
        <v>1</v>
      </c>
      <c r="AJ11" s="82">
        <f t="shared" si="17"/>
        <v>1</v>
      </c>
      <c r="AK11" s="82">
        <f t="shared" si="17"/>
        <v>0.36353591160220994</v>
      </c>
      <c r="AL11" s="82">
        <f t="shared" si="17"/>
        <v>0.12155422908529315</v>
      </c>
      <c r="AM11" s="82">
        <f t="shared" si="17"/>
        <v>0.12353745894840146</v>
      </c>
      <c r="AN11" s="82">
        <f t="shared" si="17"/>
        <v>8.1976339919430929E-2</v>
      </c>
      <c r="AO11" s="82">
        <f t="shared" si="17"/>
        <v>9.6311421764967681E-2</v>
      </c>
      <c r="AP11" s="82">
        <f t="shared" si="17"/>
        <v>0.25842696629213491</v>
      </c>
      <c r="AQ11" s="82">
        <f t="shared" si="17"/>
        <v>0.11141926090272479</v>
      </c>
      <c r="AR11" s="83">
        <f t="shared" si="17"/>
        <v>1</v>
      </c>
      <c r="AS11" s="83">
        <f t="shared" si="17"/>
        <v>1</v>
      </c>
      <c r="AT11" s="83">
        <f t="shared" si="17"/>
        <v>0.57894736842105265</v>
      </c>
      <c r="AU11" s="83">
        <f t="shared" si="17"/>
        <v>1</v>
      </c>
      <c r="AV11" s="83">
        <f t="shared" si="17"/>
        <v>1</v>
      </c>
      <c r="AW11" s="83">
        <f t="shared" si="17"/>
        <v>0.33333333333333331</v>
      </c>
      <c r="AX11" s="83">
        <f t="shared" si="17"/>
        <v>1</v>
      </c>
      <c r="AY11" s="83">
        <f t="shared" si="17"/>
        <v>1</v>
      </c>
      <c r="AZ11" s="83">
        <f t="shared" si="17"/>
        <v>1</v>
      </c>
      <c r="BA11" s="83">
        <f t="shared" si="17"/>
        <v>0.26750477390607236</v>
      </c>
      <c r="BB11" s="83">
        <f t="shared" si="17"/>
        <v>4.2664313242140338E-2</v>
      </c>
      <c r="BC11" s="83">
        <f t="shared" si="17"/>
        <v>0.66666666666666663</v>
      </c>
      <c r="BD11" s="83">
        <f t="shared" si="17"/>
        <v>0.13984877991397604</v>
      </c>
      <c r="BE11" s="83">
        <f t="shared" si="17"/>
        <v>8.8824507090618107E-2</v>
      </c>
      <c r="BF11" s="83">
        <f t="shared" si="17"/>
        <v>0</v>
      </c>
      <c r="BG11" s="83">
        <f t="shared" si="17"/>
        <v>9.5000000000000084E-3</v>
      </c>
      <c r="BH11" s="84">
        <f t="shared" si="17"/>
        <v>0.77272727272727271</v>
      </c>
      <c r="BI11" s="84">
        <f t="shared" si="17"/>
        <v>1</v>
      </c>
      <c r="BJ11" s="84">
        <f t="shared" si="17"/>
        <v>0.61097603088724861</v>
      </c>
      <c r="BK11" s="84">
        <f t="shared" si="17"/>
        <v>0.40528981710502077</v>
      </c>
      <c r="BL11" s="84">
        <f t="shared" si="17"/>
        <v>0.55904634875140746</v>
      </c>
      <c r="BM11" s="84">
        <f t="shared" si="17"/>
        <v>0.89906900115048771</v>
      </c>
      <c r="BN11" s="84">
        <f t="shared" si="17"/>
        <v>0.27059691635571154</v>
      </c>
      <c r="BO11" s="84">
        <f t="shared" si="17"/>
        <v>0.31543394742128472</v>
      </c>
      <c r="BP11" s="85">
        <f t="shared" si="17"/>
        <v>0.94241612618496717</v>
      </c>
      <c r="BQ11" s="85">
        <f t="shared" si="17"/>
        <v>1</v>
      </c>
      <c r="BR11" s="85">
        <f t="shared" si="17"/>
        <v>1</v>
      </c>
      <c r="BS11" s="85">
        <f t="shared" si="17"/>
        <v>0.89604992323249422</v>
      </c>
      <c r="BT11" s="86">
        <v>1</v>
      </c>
      <c r="BU11" s="85">
        <f t="shared" si="15"/>
        <v>0</v>
      </c>
      <c r="BV11" s="85">
        <f t="shared" si="15"/>
        <v>0.25327349772131885</v>
      </c>
      <c r="BW11" s="87"/>
      <c r="BX11" s="87"/>
      <c r="BY11" s="88">
        <v>35.018000000000001</v>
      </c>
      <c r="BZ11" s="88">
        <v>0.29787234042553201</v>
      </c>
      <c r="CA11" s="88">
        <v>178.56238134334086</v>
      </c>
      <c r="CB11" s="88">
        <v>1.825381481</v>
      </c>
      <c r="CC11" s="89">
        <v>0.64151000000000002</v>
      </c>
      <c r="CD11" s="88"/>
      <c r="CE11" s="88">
        <v>22.4</v>
      </c>
      <c r="CF11" s="88">
        <v>98</v>
      </c>
      <c r="CG11" s="88">
        <v>34.200000000000003</v>
      </c>
      <c r="CH11" s="88">
        <v>3</v>
      </c>
      <c r="CI11" s="88">
        <v>0.16119929453262799</v>
      </c>
      <c r="CJ11" s="88">
        <v>1</v>
      </c>
      <c r="CK11" s="88">
        <v>71.599999999999994</v>
      </c>
      <c r="CL11" s="88">
        <v>30.251999999999999</v>
      </c>
      <c r="CM11" s="89">
        <v>80</v>
      </c>
      <c r="CN11" s="88"/>
      <c r="CO11" s="89">
        <v>6.2</v>
      </c>
      <c r="CP11" s="88">
        <v>0.57286870000000001</v>
      </c>
      <c r="CQ11" s="88">
        <v>57.253590000000003</v>
      </c>
      <c r="CR11" s="88">
        <v>32.9</v>
      </c>
      <c r="CS11" s="88">
        <v>8.9377399999999998</v>
      </c>
      <c r="CT11" s="88">
        <v>14.366960000000001</v>
      </c>
      <c r="CU11" s="88"/>
      <c r="CV11" s="88">
        <v>10.3</v>
      </c>
      <c r="CW11" s="88">
        <v>4.7</v>
      </c>
      <c r="CX11" s="88">
        <v>12.05</v>
      </c>
      <c r="CY11" s="88">
        <v>1</v>
      </c>
      <c r="CZ11" s="88">
        <v>1</v>
      </c>
      <c r="DA11" s="88">
        <v>14</v>
      </c>
      <c r="DB11" s="88">
        <v>9</v>
      </c>
      <c r="DC11" s="88">
        <v>1</v>
      </c>
      <c r="DD11" s="88">
        <v>2</v>
      </c>
      <c r="DE11" s="88">
        <v>1</v>
      </c>
      <c r="DF11" s="88">
        <v>8</v>
      </c>
      <c r="DG11" s="89">
        <v>1</v>
      </c>
      <c r="DH11" s="89">
        <v>107.2449644</v>
      </c>
      <c r="DI11" s="89">
        <v>10.15600938</v>
      </c>
      <c r="DJ11" s="88">
        <v>2</v>
      </c>
      <c r="DK11" s="88">
        <v>1.1322751339097603</v>
      </c>
      <c r="DL11" s="89">
        <v>194.74726374654568</v>
      </c>
      <c r="DM11" s="89">
        <v>1</v>
      </c>
      <c r="DN11" s="89">
        <v>1.038</v>
      </c>
      <c r="DO11" s="88">
        <v>79</v>
      </c>
      <c r="DP11" s="88">
        <v>14</v>
      </c>
      <c r="DQ11" s="89">
        <v>4.5943229780008101</v>
      </c>
      <c r="DR11" s="88">
        <v>24.599511267988053</v>
      </c>
      <c r="DS11" s="88"/>
      <c r="DT11" s="88">
        <v>12.4447062531563</v>
      </c>
      <c r="DU11" s="88">
        <v>2.6913094260986599</v>
      </c>
      <c r="DV11" s="88">
        <v>6.7382999999999997</v>
      </c>
      <c r="DW11" s="89"/>
      <c r="DX11" s="88">
        <v>100</v>
      </c>
      <c r="DY11" s="88">
        <v>100</v>
      </c>
      <c r="DZ11" s="89">
        <v>88.222888819999994</v>
      </c>
      <c r="EA11" s="88">
        <v>1</v>
      </c>
      <c r="EB11" s="89">
        <v>5.5466108109999999</v>
      </c>
      <c r="EC11" s="88">
        <v>22.76</v>
      </c>
      <c r="ED11" s="77"/>
    </row>
    <row r="12" spans="1:134" x14ac:dyDescent="0.25">
      <c r="A12" s="76" t="s">
        <v>88</v>
      </c>
      <c r="B12" s="77">
        <v>1</v>
      </c>
      <c r="C12" s="77" t="s">
        <v>78</v>
      </c>
      <c r="D12" s="77" t="s">
        <v>79</v>
      </c>
      <c r="E12" s="77"/>
      <c r="F12" s="77" t="s">
        <v>87</v>
      </c>
      <c r="G12" s="78">
        <f t="shared" si="7"/>
        <v>70.613870922401617</v>
      </c>
      <c r="H12" s="79">
        <f t="shared" si="8"/>
        <v>64.944663981561419</v>
      </c>
      <c r="I12" s="79">
        <f t="shared" si="8"/>
        <v>80.009303730385085</v>
      </c>
      <c r="J12" s="79">
        <f t="shared" si="8"/>
        <v>78.680344140133158</v>
      </c>
      <c r="K12" s="79">
        <f t="shared" si="8"/>
        <v>38.090967094104144</v>
      </c>
      <c r="L12" s="79">
        <f t="shared" si="8"/>
        <v>91.344075665824221</v>
      </c>
      <c r="M12" s="80">
        <f t="shared" si="9"/>
        <v>57.855291266334063</v>
      </c>
      <c r="N12" s="80">
        <f t="shared" si="10"/>
        <v>67.013988148191032</v>
      </c>
      <c r="O12" s="80">
        <f t="shared" si="11"/>
        <v>67.901167923828439</v>
      </c>
      <c r="P12" s="80">
        <f t="shared" si="12"/>
        <v>10.993829356558072</v>
      </c>
      <c r="Q12" s="80">
        <f t="shared" si="13"/>
        <v>89.995386342646555</v>
      </c>
      <c r="R12" s="81">
        <f t="shared" si="17"/>
        <v>0.60632207578253716</v>
      </c>
      <c r="S12" s="81">
        <f t="shared" si="17"/>
        <v>0.76515865704463426</v>
      </c>
      <c r="T12" s="81">
        <f t="shared" si="17"/>
        <v>0.14948471332989455</v>
      </c>
      <c r="U12" s="81">
        <f t="shared" si="17"/>
        <v>0.17207764792084068</v>
      </c>
      <c r="V12" s="81">
        <f t="shared" si="17"/>
        <v>0</v>
      </c>
      <c r="W12" s="82">
        <f t="shared" si="17"/>
        <v>0.88351368987828449</v>
      </c>
      <c r="X12" s="82">
        <f t="shared" si="17"/>
        <v>0.578125</v>
      </c>
      <c r="Y12" s="82">
        <f t="shared" si="17"/>
        <v>0.83</v>
      </c>
      <c r="Z12" s="82">
        <f t="shared" si="17"/>
        <v>0.57399999999999995</v>
      </c>
      <c r="AA12" s="82">
        <f t="shared" si="17"/>
        <v>1</v>
      </c>
      <c r="AB12" s="82">
        <f t="shared" si="17"/>
        <v>0.49365094611468613</v>
      </c>
      <c r="AC12" s="82">
        <f t="shared" si="17"/>
        <v>1</v>
      </c>
      <c r="AD12" s="82">
        <f t="shared" si="17"/>
        <v>0.90163934426229508</v>
      </c>
      <c r="AE12" s="82">
        <f t="shared" si="17"/>
        <v>0.66340385222608156</v>
      </c>
      <c r="AF12" s="82">
        <f t="shared" si="17"/>
        <v>1</v>
      </c>
      <c r="AG12" s="82">
        <f t="shared" si="17"/>
        <v>1</v>
      </c>
      <c r="AH12" s="82">
        <f t="shared" si="17"/>
        <v>0.95652173913043492</v>
      </c>
      <c r="AI12" s="82">
        <f t="shared" si="17"/>
        <v>1</v>
      </c>
      <c r="AJ12" s="82">
        <f t="shared" si="17"/>
        <v>1</v>
      </c>
      <c r="AK12" s="82">
        <f t="shared" si="17"/>
        <v>0.58232044198895028</v>
      </c>
      <c r="AL12" s="82">
        <f t="shared" si="17"/>
        <v>0.27760420955331044</v>
      </c>
      <c r="AM12" s="82">
        <f t="shared" si="17"/>
        <v>0.12947207026939814</v>
      </c>
      <c r="AN12" s="82">
        <f t="shared" si="17"/>
        <v>8.1976339919430929E-2</v>
      </c>
      <c r="AO12" s="82">
        <f t="shared" si="17"/>
        <v>7.3274169480876464E-2</v>
      </c>
      <c r="AP12" s="82">
        <f t="shared" si="17"/>
        <v>0.30898876404494385</v>
      </c>
      <c r="AQ12" s="82">
        <f t="shared" si="17"/>
        <v>9.3115163280870827E-2</v>
      </c>
      <c r="AR12" s="83">
        <f t="shared" si="17"/>
        <v>1</v>
      </c>
      <c r="AS12" s="83">
        <f t="shared" si="17"/>
        <v>0.5</v>
      </c>
      <c r="AT12" s="83">
        <f t="shared" si="17"/>
        <v>0.63157894736842102</v>
      </c>
      <c r="AU12" s="83">
        <f t="shared" si="17"/>
        <v>0.88888888888888884</v>
      </c>
      <c r="AV12" s="83">
        <f t="shared" si="17"/>
        <v>1</v>
      </c>
      <c r="AW12" s="83">
        <f t="shared" si="17"/>
        <v>1</v>
      </c>
      <c r="AX12" s="83">
        <f t="shared" si="17"/>
        <v>1</v>
      </c>
      <c r="AY12" s="83">
        <f t="shared" si="17"/>
        <v>1</v>
      </c>
      <c r="AZ12" s="83">
        <f t="shared" si="17"/>
        <v>1</v>
      </c>
      <c r="BA12" s="83">
        <f t="shared" si="17"/>
        <v>0.86079247763704758</v>
      </c>
      <c r="BB12" s="83">
        <f t="shared" si="17"/>
        <v>4.170964963288392E-2</v>
      </c>
      <c r="BC12" s="83">
        <f t="shared" si="17"/>
        <v>0.66666666666666663</v>
      </c>
      <c r="BD12" s="83">
        <f t="shared" si="17"/>
        <v>0.26022846548630202</v>
      </c>
      <c r="BE12" s="83">
        <f t="shared" si="17"/>
        <v>0.11627036095852969</v>
      </c>
      <c r="BF12" s="83">
        <f t="shared" si="17"/>
        <v>0</v>
      </c>
      <c r="BG12" s="83">
        <f t="shared" si="17"/>
        <v>0.10399999999999998</v>
      </c>
      <c r="BH12" s="84">
        <f t="shared" si="17"/>
        <v>0.80303030303030298</v>
      </c>
      <c r="BI12" s="84">
        <f t="shared" si="17"/>
        <v>1</v>
      </c>
      <c r="BJ12" s="84">
        <f t="shared" si="17"/>
        <v>0.661277031359089</v>
      </c>
      <c r="BK12" s="84">
        <f t="shared" si="17"/>
        <v>0.13414956569175632</v>
      </c>
      <c r="BL12" s="84">
        <f t="shared" si="17"/>
        <v>0.21306106856409923</v>
      </c>
      <c r="BM12" s="84">
        <f t="shared" si="17"/>
        <v>0.97714087675473515</v>
      </c>
      <c r="BN12" s="84">
        <f t="shared" si="17"/>
        <v>0.22528915984041215</v>
      </c>
      <c r="BO12" s="84">
        <f t="shared" si="17"/>
        <v>0.74321262065957905</v>
      </c>
      <c r="BP12" s="85">
        <f t="shared" si="17"/>
        <v>1</v>
      </c>
      <c r="BQ12" s="85">
        <f t="shared" si="17"/>
        <v>1</v>
      </c>
      <c r="BR12" s="85">
        <f t="shared" si="17"/>
        <v>1</v>
      </c>
      <c r="BS12" s="85">
        <f t="shared" si="17"/>
        <v>0.85789222601041437</v>
      </c>
      <c r="BT12" s="86">
        <v>1</v>
      </c>
      <c r="BU12" s="85">
        <f t="shared" si="15"/>
        <v>4.3381549334902429E-3</v>
      </c>
      <c r="BV12" s="85">
        <f t="shared" si="15"/>
        <v>0.1389110086177448</v>
      </c>
      <c r="BW12" s="87"/>
      <c r="BX12" s="87"/>
      <c r="BY12" s="88">
        <v>34.704000000000001</v>
      </c>
      <c r="BZ12" s="88">
        <v>0.31106471816283898</v>
      </c>
      <c r="CA12" s="88">
        <v>244.35830385790942</v>
      </c>
      <c r="CB12" s="88">
        <v>2.6656824960000001</v>
      </c>
      <c r="CC12" s="89">
        <v>-0.36564999999999998</v>
      </c>
      <c r="CD12" s="88"/>
      <c r="CE12" s="88">
        <v>19.5</v>
      </c>
      <c r="CF12" s="88">
        <v>83</v>
      </c>
      <c r="CG12" s="88">
        <v>28.7</v>
      </c>
      <c r="CH12" s="88">
        <v>3</v>
      </c>
      <c r="CI12" s="88">
        <v>0.36096866096866098</v>
      </c>
      <c r="CJ12" s="88">
        <v>1</v>
      </c>
      <c r="CK12" s="88">
        <v>71.900000000000006</v>
      </c>
      <c r="CL12" s="88">
        <v>35.874000000000002</v>
      </c>
      <c r="CM12" s="89">
        <v>80</v>
      </c>
      <c r="CN12" s="88">
        <v>100</v>
      </c>
      <c r="CO12" s="89">
        <v>6</v>
      </c>
      <c r="CP12" s="88">
        <v>0.57594319999999999</v>
      </c>
      <c r="CQ12" s="88">
        <v>57.960889999999999</v>
      </c>
      <c r="CR12" s="88">
        <v>52.7</v>
      </c>
      <c r="CS12" s="88"/>
      <c r="CT12" s="88"/>
      <c r="CU12" s="88"/>
      <c r="CV12" s="88">
        <v>8.1</v>
      </c>
      <c r="CW12" s="88">
        <v>5.6</v>
      </c>
      <c r="CX12" s="88">
        <v>10.4</v>
      </c>
      <c r="CY12" s="88">
        <v>1</v>
      </c>
      <c r="CZ12" s="88">
        <v>0.5</v>
      </c>
      <c r="DA12" s="88">
        <v>15</v>
      </c>
      <c r="DB12" s="88">
        <v>8</v>
      </c>
      <c r="DC12" s="88">
        <v>1</v>
      </c>
      <c r="DD12" s="88">
        <v>4</v>
      </c>
      <c r="DE12" s="88">
        <v>1</v>
      </c>
      <c r="DF12" s="88">
        <v>8</v>
      </c>
      <c r="DG12" s="89">
        <v>1</v>
      </c>
      <c r="DH12" s="89">
        <v>345.09910710000003</v>
      </c>
      <c r="DI12" s="89">
        <v>9.9287568630000003</v>
      </c>
      <c r="DJ12" s="88">
        <v>2</v>
      </c>
      <c r="DK12" s="88">
        <v>2.0013124945614869</v>
      </c>
      <c r="DL12" s="89">
        <v>242.96598753609706</v>
      </c>
      <c r="DM12" s="89">
        <v>1</v>
      </c>
      <c r="DN12" s="89">
        <v>1.4159999999999999</v>
      </c>
      <c r="DO12" s="88">
        <v>81</v>
      </c>
      <c r="DP12" s="88">
        <v>14</v>
      </c>
      <c r="DQ12" s="89">
        <v>5.6346331794592697</v>
      </c>
      <c r="DR12" s="88">
        <v>8.1423554541834111</v>
      </c>
      <c r="DS12" s="88">
        <v>53.516666669999999</v>
      </c>
      <c r="DT12" s="88">
        <v>13.4775790918978</v>
      </c>
      <c r="DU12" s="88">
        <v>2.2491419687145502</v>
      </c>
      <c r="DV12" s="88">
        <v>15.8285</v>
      </c>
      <c r="DW12" s="89">
        <v>100</v>
      </c>
      <c r="DX12" s="88">
        <v>100</v>
      </c>
      <c r="DY12" s="88">
        <v>100</v>
      </c>
      <c r="DZ12" s="89">
        <v>84.560519350000007</v>
      </c>
      <c r="EA12" s="88">
        <v>1</v>
      </c>
      <c r="EB12" s="89">
        <v>5.8977349510000003</v>
      </c>
      <c r="EC12" s="88">
        <v>12.75</v>
      </c>
      <c r="ED12" s="77"/>
    </row>
    <row r="13" spans="1:134" x14ac:dyDescent="0.25">
      <c r="A13" s="76" t="s">
        <v>89</v>
      </c>
      <c r="B13" s="77">
        <v>1</v>
      </c>
      <c r="C13" s="77" t="s">
        <v>78</v>
      </c>
      <c r="D13" s="77" t="s">
        <v>79</v>
      </c>
      <c r="E13" s="77" t="s">
        <v>80</v>
      </c>
      <c r="F13" s="77" t="s">
        <v>81</v>
      </c>
      <c r="G13" s="78">
        <f t="shared" si="7"/>
        <v>70.400051853799908</v>
      </c>
      <c r="H13" s="79">
        <f t="shared" si="8"/>
        <v>93.162322747444406</v>
      </c>
      <c r="I13" s="79">
        <f t="shared" si="8"/>
        <v>82.769969205392115</v>
      </c>
      <c r="J13" s="79">
        <f t="shared" si="8"/>
        <v>78.025430534645551</v>
      </c>
      <c r="K13" s="79">
        <f t="shared" si="8"/>
        <v>40.458258313507628</v>
      </c>
      <c r="L13" s="79">
        <f t="shared" si="8"/>
        <v>57.584278468009884</v>
      </c>
      <c r="M13" s="80">
        <f t="shared" si="9"/>
        <v>91.779513507667005</v>
      </c>
      <c r="N13" s="80">
        <f t="shared" si="10"/>
        <v>71.569274409824374</v>
      </c>
      <c r="O13" s="80">
        <f t="shared" si="11"/>
        <v>66.915131283034441</v>
      </c>
      <c r="P13" s="80">
        <f t="shared" si="12"/>
        <v>14.397266889772741</v>
      </c>
      <c r="Q13" s="80">
        <f t="shared" si="13"/>
        <v>50.975437106122101</v>
      </c>
      <c r="R13" s="81">
        <f t="shared" si="17"/>
        <v>1</v>
      </c>
      <c r="S13" s="81">
        <f t="shared" si="17"/>
        <v>1</v>
      </c>
      <c r="T13" s="81">
        <f t="shared" si="17"/>
        <v>8.4916071991148742E-2</v>
      </c>
      <c r="U13" s="81">
        <f t="shared" si="17"/>
        <v>0.16169852277884139</v>
      </c>
      <c r="V13" s="81">
        <f t="shared" si="17"/>
        <v>0</v>
      </c>
      <c r="W13" s="82">
        <f t="shared" si="17"/>
        <v>0.99317496537969441</v>
      </c>
      <c r="X13" s="82">
        <f t="shared" si="17"/>
        <v>0.921875</v>
      </c>
      <c r="Y13" s="82">
        <f t="shared" si="17"/>
        <v>1</v>
      </c>
      <c r="Z13" s="82">
        <f t="shared" si="17"/>
        <v>0.84</v>
      </c>
      <c r="AA13" s="82">
        <f t="shared" si="17"/>
        <v>0.66666666666666663</v>
      </c>
      <c r="AB13" s="82">
        <f t="shared" si="17"/>
        <v>0.59037556430698324</v>
      </c>
      <c r="AC13" s="82">
        <f t="shared" si="17"/>
        <v>1</v>
      </c>
      <c r="AD13" s="82">
        <f t="shared" si="17"/>
        <v>0.87213114754098342</v>
      </c>
      <c r="AE13" s="82">
        <f t="shared" si="17"/>
        <v>0.704377867345233</v>
      </c>
      <c r="AF13" s="82">
        <f t="shared" si="17"/>
        <v>0.98</v>
      </c>
      <c r="AG13" s="82">
        <f t="shared" si="17"/>
        <v>0.97306397306397296</v>
      </c>
      <c r="AH13" s="82">
        <f t="shared" si="17"/>
        <v>0.93478260869565244</v>
      </c>
      <c r="AI13" s="82">
        <f t="shared" si="17"/>
        <v>1</v>
      </c>
      <c r="AJ13" s="82">
        <f t="shared" si="17"/>
        <v>1</v>
      </c>
      <c r="AK13" s="82">
        <f t="shared" si="17"/>
        <v>0.65303867403314919</v>
      </c>
      <c r="AL13" s="82">
        <f t="shared" si="17"/>
        <v>0.19971655304830793</v>
      </c>
      <c r="AM13" s="82">
        <f t="shared" si="17"/>
        <v>0.10291111090737834</v>
      </c>
      <c r="AN13" s="82">
        <f t="shared" si="17"/>
        <v>1.2733811628929568E-2</v>
      </c>
      <c r="AO13" s="82">
        <f t="shared" si="17"/>
        <v>6.5944134663211085E-2</v>
      </c>
      <c r="AP13" s="82">
        <f t="shared" si="17"/>
        <v>0.48876404494382036</v>
      </c>
      <c r="AQ13" s="82">
        <f t="shared" si="17"/>
        <v>8.7568467031824151E-2</v>
      </c>
      <c r="AR13" s="83">
        <f t="shared" si="17"/>
        <v>1</v>
      </c>
      <c r="AS13" s="83">
        <f t="shared" si="17"/>
        <v>1</v>
      </c>
      <c r="AT13" s="83">
        <f t="shared" si="17"/>
        <v>0.52631578947368418</v>
      </c>
      <c r="AU13" s="83">
        <f t="shared" si="17"/>
        <v>1</v>
      </c>
      <c r="AV13" s="83">
        <f t="shared" si="17"/>
        <v>1</v>
      </c>
      <c r="AW13" s="83">
        <f t="shared" si="17"/>
        <v>0.66666666666666663</v>
      </c>
      <c r="AX13" s="83">
        <f t="shared" si="17"/>
        <v>1</v>
      </c>
      <c r="AY13" s="83">
        <f t="shared" si="17"/>
        <v>0.8571428571428571</v>
      </c>
      <c r="AZ13" s="83">
        <f t="shared" si="17"/>
        <v>1</v>
      </c>
      <c r="BA13" s="83">
        <f t="shared" si="17"/>
        <v>1</v>
      </c>
      <c r="BB13" s="83">
        <f t="shared" si="17"/>
        <v>0.46234610656994529</v>
      </c>
      <c r="BC13" s="83">
        <f t="shared" si="17"/>
        <v>0.66666666666666663</v>
      </c>
      <c r="BD13" s="83">
        <f t="shared" si="17"/>
        <v>0.17156274198673518</v>
      </c>
      <c r="BE13" s="83">
        <f t="shared" si="17"/>
        <v>0.23662803553182737</v>
      </c>
      <c r="BF13" s="83">
        <f t="shared" si="17"/>
        <v>0.25</v>
      </c>
      <c r="BG13" s="83">
        <f t="shared" si="17"/>
        <v>5.8250000000000024E-2</v>
      </c>
      <c r="BH13" s="84">
        <f t="shared" si="17"/>
        <v>0.62121212121212122</v>
      </c>
      <c r="BI13" s="84">
        <f t="shared" si="17"/>
        <v>1</v>
      </c>
      <c r="BJ13" s="84">
        <f t="shared" si="17"/>
        <v>0.69697908286088095</v>
      </c>
      <c r="BK13" s="84">
        <f t="shared" si="17"/>
        <v>0.31475848553447755</v>
      </c>
      <c r="BL13" s="84">
        <f t="shared" si="17"/>
        <v>0.27378434457228201</v>
      </c>
      <c r="BM13" s="84">
        <f t="shared" si="17"/>
        <v>0.8539742327776727</v>
      </c>
      <c r="BN13" s="84">
        <f t="shared" si="17"/>
        <v>0.56972013675970368</v>
      </c>
      <c r="BO13" s="84">
        <f t="shared" si="17"/>
        <v>0.35958029990691143</v>
      </c>
      <c r="BP13" s="85">
        <f t="shared" si="17"/>
        <v>0.99210162574870009</v>
      </c>
      <c r="BQ13" s="85">
        <f t="shared" si="17"/>
        <v>1</v>
      </c>
      <c r="BR13" s="85">
        <f t="shared" si="17"/>
        <v>1</v>
      </c>
      <c r="BS13" s="85">
        <f t="shared" si="17"/>
        <v>0.94218889811350603</v>
      </c>
      <c r="BT13" s="86">
        <v>1</v>
      </c>
      <c r="BU13" s="85">
        <f t="shared" si="15"/>
        <v>2.2642163699204479E-2</v>
      </c>
      <c r="BV13" s="85">
        <f t="shared" si="15"/>
        <v>0.93156530372323587</v>
      </c>
      <c r="BW13" s="87"/>
      <c r="BX13" s="87"/>
      <c r="BY13" s="88">
        <v>53.820999999999998</v>
      </c>
      <c r="BZ13" s="88">
        <v>0.46960167714884699</v>
      </c>
      <c r="CA13" s="88">
        <v>142.23345729346818</v>
      </c>
      <c r="CB13" s="88">
        <v>2.5652143220000001</v>
      </c>
      <c r="CC13" s="89">
        <v>0</v>
      </c>
      <c r="CD13" s="88">
        <v>99.663929999999993</v>
      </c>
      <c r="CE13" s="88">
        <v>30.5</v>
      </c>
      <c r="CF13" s="88">
        <v>100</v>
      </c>
      <c r="CG13" s="88">
        <v>42</v>
      </c>
      <c r="CH13" s="88">
        <v>2</v>
      </c>
      <c r="CI13" s="88">
        <v>0.429276895943563</v>
      </c>
      <c r="CJ13" s="88">
        <v>1</v>
      </c>
      <c r="CK13" s="88">
        <v>71</v>
      </c>
      <c r="CL13" s="88">
        <v>38.08</v>
      </c>
      <c r="CM13" s="89">
        <v>79</v>
      </c>
      <c r="CN13" s="88">
        <v>97.6</v>
      </c>
      <c r="CO13" s="89">
        <v>5.9</v>
      </c>
      <c r="CP13" s="88">
        <v>0.53275810000000001</v>
      </c>
      <c r="CQ13" s="88">
        <v>59.340780000000002</v>
      </c>
      <c r="CR13" s="88">
        <v>59.1</v>
      </c>
      <c r="CS13" s="88">
        <v>11.52599</v>
      </c>
      <c r="CT13" s="88">
        <v>13.332039999999999</v>
      </c>
      <c r="CU13" s="88">
        <v>0.29772999999999999</v>
      </c>
      <c r="CV13" s="88">
        <v>7.4</v>
      </c>
      <c r="CW13" s="88">
        <v>8.8000000000000007</v>
      </c>
      <c r="CX13" s="88">
        <v>9.9</v>
      </c>
      <c r="CY13" s="88">
        <v>1</v>
      </c>
      <c r="CZ13" s="88">
        <v>1</v>
      </c>
      <c r="DA13" s="88">
        <v>13</v>
      </c>
      <c r="DB13" s="88">
        <v>9</v>
      </c>
      <c r="DC13" s="88">
        <v>1</v>
      </c>
      <c r="DD13" s="88">
        <v>3</v>
      </c>
      <c r="DE13" s="88">
        <v>1</v>
      </c>
      <c r="DF13" s="88">
        <v>7</v>
      </c>
      <c r="DG13" s="89">
        <v>1</v>
      </c>
      <c r="DH13" s="89">
        <v>518.61018530000001</v>
      </c>
      <c r="DI13" s="89">
        <v>110.058994</v>
      </c>
      <c r="DJ13" s="88">
        <v>2</v>
      </c>
      <c r="DK13" s="88">
        <v>1.3612225494515688</v>
      </c>
      <c r="DL13" s="89">
        <v>454.41845296613889</v>
      </c>
      <c r="DM13" s="89">
        <v>2</v>
      </c>
      <c r="DN13" s="89">
        <v>1.2330000000000001</v>
      </c>
      <c r="DO13" s="88">
        <v>69</v>
      </c>
      <c r="DP13" s="88">
        <v>14</v>
      </c>
      <c r="DQ13" s="89">
        <v>6.3730122980038804</v>
      </c>
      <c r="DR13" s="88">
        <v>19.104612513849204</v>
      </c>
      <c r="DS13" s="88">
        <v>68.613333330000003</v>
      </c>
      <c r="DT13" s="88">
        <v>11.8481129080992</v>
      </c>
      <c r="DU13" s="88">
        <v>5.6105127586653003</v>
      </c>
      <c r="DV13" s="88">
        <v>7.6764000000000001</v>
      </c>
      <c r="DW13" s="89">
        <v>99.4</v>
      </c>
      <c r="DX13" s="88">
        <v>100</v>
      </c>
      <c r="DY13" s="88">
        <v>100</v>
      </c>
      <c r="DZ13" s="89">
        <v>92.651300000000006</v>
      </c>
      <c r="EA13" s="88">
        <v>1</v>
      </c>
      <c r="EB13" s="89">
        <v>7.3792355970000001</v>
      </c>
      <c r="EC13" s="88">
        <v>82.13</v>
      </c>
      <c r="ED13" s="77"/>
    </row>
    <row r="14" spans="1:134" x14ac:dyDescent="0.25">
      <c r="A14" s="76" t="s">
        <v>90</v>
      </c>
      <c r="B14" s="77">
        <v>1</v>
      </c>
      <c r="C14" s="77" t="s">
        <v>78</v>
      </c>
      <c r="D14" s="77" t="s">
        <v>79</v>
      </c>
      <c r="E14" s="77" t="s">
        <v>80</v>
      </c>
      <c r="F14" s="77" t="s">
        <v>81</v>
      </c>
      <c r="G14" s="78">
        <f t="shared" si="7"/>
        <v>69.372831184030673</v>
      </c>
      <c r="H14" s="79">
        <f t="shared" si="8"/>
        <v>67.478425427068061</v>
      </c>
      <c r="I14" s="79">
        <f t="shared" si="8"/>
        <v>71.781537525973093</v>
      </c>
      <c r="J14" s="79">
        <f t="shared" si="8"/>
        <v>75.727544540788145</v>
      </c>
      <c r="K14" s="79">
        <f t="shared" si="8"/>
        <v>46.086290243468184</v>
      </c>
      <c r="L14" s="79">
        <f t="shared" si="8"/>
        <v>85.790358182855897</v>
      </c>
      <c r="M14" s="80">
        <f t="shared" si="9"/>
        <v>60.90146483789254</v>
      </c>
      <c r="N14" s="80">
        <f t="shared" si="10"/>
        <v>53.437612924824386</v>
      </c>
      <c r="O14" s="80">
        <f t="shared" si="11"/>
        <v>63.455438634530502</v>
      </c>
      <c r="P14" s="80">
        <f t="shared" si="12"/>
        <v>22.488647853617572</v>
      </c>
      <c r="Q14" s="80">
        <f t="shared" si="13"/>
        <v>83.576337881257928</v>
      </c>
      <c r="R14" s="81">
        <f t="shared" si="17"/>
        <v>0.67125205930807252</v>
      </c>
      <c r="S14" s="81">
        <f t="shared" si="17"/>
        <v>0.78842539447958038</v>
      </c>
      <c r="T14" s="81">
        <f t="shared" si="17"/>
        <v>0.13021794727817607</v>
      </c>
      <c r="U14" s="81">
        <f t="shared" si="17"/>
        <v>0.23166043722345392</v>
      </c>
      <c r="V14" s="81">
        <f t="shared" si="17"/>
        <v>5.9385104307337077E-4</v>
      </c>
      <c r="W14" s="82">
        <f t="shared" si="17"/>
        <v>0.7743676145201388</v>
      </c>
      <c r="X14" s="82">
        <f t="shared" si="17"/>
        <v>0.80625000000000002</v>
      </c>
      <c r="Y14" s="82">
        <f t="shared" si="17"/>
        <v>0.83882352941176463</v>
      </c>
      <c r="Z14" s="82">
        <f t="shared" si="17"/>
        <v>0.78200000000000003</v>
      </c>
      <c r="AA14" s="82">
        <f t="shared" si="17"/>
        <v>0.66666666666666663</v>
      </c>
      <c r="AB14" s="82">
        <f t="shared" si="17"/>
        <v>0.4184636442224563</v>
      </c>
      <c r="AC14" s="82">
        <f t="shared" si="17"/>
        <v>1</v>
      </c>
      <c r="AD14" s="82">
        <f t="shared" si="17"/>
        <v>0.91803278688524592</v>
      </c>
      <c r="AE14" s="82">
        <f t="shared" si="17"/>
        <v>0.75287431044410191</v>
      </c>
      <c r="AF14" s="82">
        <f t="shared" si="17"/>
        <v>0.94</v>
      </c>
      <c r="AG14" s="82">
        <f t="shared" si="17"/>
        <v>0.99887766554433233</v>
      </c>
      <c r="AH14" s="82">
        <f t="shared" si="17"/>
        <v>0.67391304347826098</v>
      </c>
      <c r="AI14" s="82">
        <f t="shared" si="17"/>
        <v>1</v>
      </c>
      <c r="AJ14" s="82">
        <f t="shared" si="17"/>
        <v>1</v>
      </c>
      <c r="AK14" s="82">
        <f t="shared" si="17"/>
        <v>0.51823204419889501</v>
      </c>
      <c r="AL14" s="82">
        <f t="shared" si="17"/>
        <v>0.27563389018106654</v>
      </c>
      <c r="AM14" s="82">
        <f t="shared" si="17"/>
        <v>0.10000506231631665</v>
      </c>
      <c r="AN14" s="82">
        <f t="shared" si="17"/>
        <v>9.7297632795214348E-2</v>
      </c>
      <c r="AO14" s="82">
        <f t="shared" si="17"/>
        <v>8.6887091285112183E-2</v>
      </c>
      <c r="AP14" s="82">
        <f t="shared" si="17"/>
        <v>0.9606741573033708</v>
      </c>
      <c r="AQ14" s="82">
        <f t="shared" si="17"/>
        <v>0.10864591277820146</v>
      </c>
      <c r="AR14" s="83">
        <f t="shared" si="17"/>
        <v>1</v>
      </c>
      <c r="AS14" s="83">
        <f t="shared" si="17"/>
        <v>1</v>
      </c>
      <c r="AT14" s="83">
        <f t="shared" si="17"/>
        <v>0.89473684210526316</v>
      </c>
      <c r="AU14" s="83">
        <f t="shared" si="17"/>
        <v>1</v>
      </c>
      <c r="AV14" s="83">
        <f t="shared" si="17"/>
        <v>1</v>
      </c>
      <c r="AW14" s="83">
        <f t="shared" si="17"/>
        <v>1</v>
      </c>
      <c r="AX14" s="83">
        <f t="shared" si="17"/>
        <v>1</v>
      </c>
      <c r="AY14" s="83">
        <f t="shared" si="17"/>
        <v>1</v>
      </c>
      <c r="AZ14" s="83">
        <f t="shared" si="17"/>
        <v>1</v>
      </c>
      <c r="BA14" s="83">
        <f t="shared" si="17"/>
        <v>0.30375720600655615</v>
      </c>
      <c r="BB14" s="83">
        <f t="shared" si="17"/>
        <v>0.11810857196508553</v>
      </c>
      <c r="BC14" s="83">
        <f t="shared" si="17"/>
        <v>0.66666666666666663</v>
      </c>
      <c r="BD14" s="83">
        <f t="shared" si="17"/>
        <v>0.1497840999567509</v>
      </c>
      <c r="BE14" s="83">
        <f t="shared" si="17"/>
        <v>0.22300478357655273</v>
      </c>
      <c r="BF14" s="83">
        <f t="shared" si="17"/>
        <v>0.25</v>
      </c>
      <c r="BG14" s="83">
        <f t="shared" si="17"/>
        <v>0.16675000000000001</v>
      </c>
      <c r="BH14" s="84">
        <f t="shared" si="17"/>
        <v>0.33333333333333331</v>
      </c>
      <c r="BI14" s="84">
        <f t="shared" si="17"/>
        <v>1</v>
      </c>
      <c r="BJ14" s="84">
        <f t="shared" si="17"/>
        <v>0.25990227569999902</v>
      </c>
      <c r="BK14" s="84">
        <f t="shared" si="17"/>
        <v>0.41063841533898077</v>
      </c>
      <c r="BL14" s="84">
        <f t="shared" si="17"/>
        <v>0.34025950523517529</v>
      </c>
      <c r="BM14" s="84">
        <f t="shared" si="17"/>
        <v>0.23494224914669173</v>
      </c>
      <c r="BN14" s="84">
        <f t="shared" si="17"/>
        <v>0.28030958844647413</v>
      </c>
      <c r="BO14" s="84">
        <f t="shared" si="17"/>
        <v>0.24881676739926881</v>
      </c>
      <c r="BP14" s="85">
        <f t="shared" si="17"/>
        <v>0.99736720858289996</v>
      </c>
      <c r="BQ14" s="85">
        <f t="shared" si="17"/>
        <v>1</v>
      </c>
      <c r="BR14" s="85">
        <f t="shared" si="17"/>
        <v>1</v>
      </c>
      <c r="BS14" s="85">
        <f t="shared" si="17"/>
        <v>0.79672396737141071</v>
      </c>
      <c r="BT14" s="86">
        <v>1</v>
      </c>
      <c r="BU14" s="85">
        <f t="shared" si="15"/>
        <v>5.1788307320405721E-2</v>
      </c>
      <c r="BV14" s="85">
        <f t="shared" si="15"/>
        <v>0.19432140543615981</v>
      </c>
      <c r="BW14" s="87"/>
      <c r="BX14" s="87"/>
      <c r="BY14" s="88">
        <v>37.856999999999999</v>
      </c>
      <c r="BZ14" s="88">
        <v>0.32677165354330701</v>
      </c>
      <c r="CA14" s="88">
        <v>213.88506660173033</v>
      </c>
      <c r="CB14" s="88">
        <v>3.2424338079999999</v>
      </c>
      <c r="CC14" s="89">
        <v>1.3939999999999999E-2</v>
      </c>
      <c r="CD14" s="88">
        <v>91.029979999999995</v>
      </c>
      <c r="CE14" s="88">
        <v>26.8</v>
      </c>
      <c r="CF14" s="88"/>
      <c r="CG14" s="88">
        <v>39.1</v>
      </c>
      <c r="CH14" s="88">
        <v>2</v>
      </c>
      <c r="CI14" s="88">
        <v>0.30787037037037002</v>
      </c>
      <c r="CJ14" s="88">
        <v>1</v>
      </c>
      <c r="CK14" s="88">
        <v>72.400000000000006</v>
      </c>
      <c r="CL14" s="88">
        <v>40.691000000000003</v>
      </c>
      <c r="CM14" s="89">
        <v>77</v>
      </c>
      <c r="CN14" s="88">
        <v>99.9</v>
      </c>
      <c r="CO14" s="89">
        <v>4.7</v>
      </c>
      <c r="CP14" s="88">
        <v>0.53263930000000004</v>
      </c>
      <c r="CQ14" s="88">
        <v>55.901029999999999</v>
      </c>
      <c r="CR14" s="88">
        <v>46.9</v>
      </c>
      <c r="CS14" s="88">
        <v>14.039899999999999</v>
      </c>
      <c r="CT14" s="88">
        <v>13.18623</v>
      </c>
      <c r="CU14" s="88">
        <v>2.2324199999999998</v>
      </c>
      <c r="CV14" s="88">
        <v>9.4</v>
      </c>
      <c r="CW14" s="88">
        <v>17.2</v>
      </c>
      <c r="CX14" s="88">
        <v>11.8</v>
      </c>
      <c r="CY14" s="88">
        <v>1</v>
      </c>
      <c r="CZ14" s="88">
        <v>1</v>
      </c>
      <c r="DA14" s="88">
        <v>20</v>
      </c>
      <c r="DB14" s="88">
        <v>9</v>
      </c>
      <c r="DC14" s="88">
        <v>1</v>
      </c>
      <c r="DD14" s="88">
        <v>4</v>
      </c>
      <c r="DE14" s="88">
        <v>1</v>
      </c>
      <c r="DF14" s="88">
        <v>8</v>
      </c>
      <c r="DG14" s="89">
        <v>1</v>
      </c>
      <c r="DH14" s="89">
        <v>121.7788762</v>
      </c>
      <c r="DI14" s="89">
        <v>28.115107770000002</v>
      </c>
      <c r="DJ14" s="88">
        <v>2</v>
      </c>
      <c r="DK14" s="88">
        <v>1.2039995637099672</v>
      </c>
      <c r="DL14" s="89">
        <v>430.48420678424594</v>
      </c>
      <c r="DM14" s="89">
        <v>2</v>
      </c>
      <c r="DN14" s="89">
        <v>1.667</v>
      </c>
      <c r="DO14" s="88">
        <v>50</v>
      </c>
      <c r="DP14" s="88">
        <v>14</v>
      </c>
      <c r="DQ14" s="89">
        <v>-2.66647910465533</v>
      </c>
      <c r="DR14" s="88">
        <v>24.92415032125631</v>
      </c>
      <c r="DS14" s="88">
        <v>85.14</v>
      </c>
      <c r="DT14" s="88">
        <v>3.6584630853411602</v>
      </c>
      <c r="DU14" s="88">
        <v>2.7860973355668301</v>
      </c>
      <c r="DV14" s="88">
        <v>5.3227000000000002</v>
      </c>
      <c r="DW14" s="89">
        <v>99.8</v>
      </c>
      <c r="DX14" s="88">
        <v>100</v>
      </c>
      <c r="DY14" s="88">
        <v>100</v>
      </c>
      <c r="DZ14" s="89">
        <v>78.689599999999999</v>
      </c>
      <c r="EA14" s="88">
        <v>1</v>
      </c>
      <c r="EB14" s="89">
        <v>9.7382833420000008</v>
      </c>
      <c r="EC14" s="88">
        <v>17.600000000000001</v>
      </c>
      <c r="ED14" s="77"/>
    </row>
    <row r="15" spans="1:134" x14ac:dyDescent="0.25">
      <c r="A15" s="76" t="s">
        <v>91</v>
      </c>
      <c r="B15" s="77">
        <v>4</v>
      </c>
      <c r="C15" s="77" t="s">
        <v>78</v>
      </c>
      <c r="D15" s="77" t="s">
        <v>79</v>
      </c>
      <c r="E15" s="77" t="s">
        <v>80</v>
      </c>
      <c r="F15" s="77" t="s">
        <v>81</v>
      </c>
      <c r="G15" s="78">
        <f t="shared" si="7"/>
        <v>68.418822565044891</v>
      </c>
      <c r="H15" s="79">
        <f t="shared" si="8"/>
        <v>81.632173583127638</v>
      </c>
      <c r="I15" s="79">
        <f t="shared" si="8"/>
        <v>70.503109933051888</v>
      </c>
      <c r="J15" s="79">
        <f t="shared" si="8"/>
        <v>66.953393563714101</v>
      </c>
      <c r="K15" s="79">
        <f t="shared" si="8"/>
        <v>46.920450974170421</v>
      </c>
      <c r="L15" s="79">
        <f t="shared" si="8"/>
        <v>76.084984771160379</v>
      </c>
      <c r="M15" s="80">
        <f t="shared" si="9"/>
        <v>77.917578824449095</v>
      </c>
      <c r="N15" s="80">
        <f t="shared" si="10"/>
        <v>51.328120230671679</v>
      </c>
      <c r="O15" s="80">
        <f t="shared" si="11"/>
        <v>50.245094120750181</v>
      </c>
      <c r="P15" s="80">
        <f t="shared" si="12"/>
        <v>23.687914727222225</v>
      </c>
      <c r="Q15" s="80">
        <f t="shared" si="13"/>
        <v>72.358759303197303</v>
      </c>
      <c r="R15" s="81">
        <f t="shared" si="17"/>
        <v>0.86616556836902814</v>
      </c>
      <c r="S15" s="81">
        <f t="shared" si="17"/>
        <v>0.75304144264719786</v>
      </c>
      <c r="T15" s="81">
        <f t="shared" si="17"/>
        <v>7.0456647213820667E-2</v>
      </c>
      <c r="U15" s="81">
        <f t="shared" si="17"/>
        <v>2.0826504577045369E-2</v>
      </c>
      <c r="V15" s="81">
        <f t="shared" si="17"/>
        <v>0</v>
      </c>
      <c r="W15" s="82">
        <f t="shared" si="17"/>
        <v>0.98267777778890031</v>
      </c>
      <c r="X15" s="82">
        <f t="shared" si="17"/>
        <v>0.625</v>
      </c>
      <c r="Y15" s="82">
        <f t="shared" si="17"/>
        <v>0.57600000000000007</v>
      </c>
      <c r="Z15" s="82">
        <f t="shared" si="17"/>
        <v>0.37</v>
      </c>
      <c r="AA15" s="82">
        <f t="shared" si="17"/>
        <v>1</v>
      </c>
      <c r="AB15" s="82">
        <f t="shared" si="17"/>
        <v>0.49936837363663755</v>
      </c>
      <c r="AC15" s="82">
        <f t="shared" si="17"/>
        <v>1</v>
      </c>
      <c r="AD15" s="82">
        <f t="shared" si="17"/>
        <v>0.81967213114754101</v>
      </c>
      <c r="AE15" s="82">
        <f t="shared" si="17"/>
        <v>0.553594977618455</v>
      </c>
      <c r="AF15" s="82">
        <f t="shared" si="17"/>
        <v>0.78</v>
      </c>
      <c r="AG15" s="82">
        <f t="shared" si="17"/>
        <v>0.96632996632996637</v>
      </c>
      <c r="AH15" s="82">
        <f t="shared" si="17"/>
        <v>0.39130434782608697</v>
      </c>
      <c r="AI15" s="82">
        <f t="shared" si="17"/>
        <v>1</v>
      </c>
      <c r="AJ15" s="82">
        <f t="shared" si="17"/>
        <v>1</v>
      </c>
      <c r="AK15" s="82">
        <f t="shared" si="17"/>
        <v>0.22099447513812154</v>
      </c>
      <c r="AL15" s="82">
        <f t="shared" si="17"/>
        <v>0.25116009105574777</v>
      </c>
      <c r="AM15" s="82">
        <f t="shared" si="17"/>
        <v>0.11028455399598124</v>
      </c>
      <c r="AN15" s="82">
        <f t="shared" si="17"/>
        <v>7.1128039212429509E-3</v>
      </c>
      <c r="AO15" s="82">
        <f t="shared" si="17"/>
        <v>6.2802691169925914E-2</v>
      </c>
      <c r="AP15" s="82">
        <f t="shared" si="17"/>
        <v>0.73033707865168551</v>
      </c>
      <c r="AQ15" s="82">
        <f t="shared" si="17"/>
        <v>7.259238715939817E-2</v>
      </c>
      <c r="AR15" s="83">
        <f t="shared" si="17"/>
        <v>1</v>
      </c>
      <c r="AS15" s="83">
        <f t="shared" si="17"/>
        <v>0.5</v>
      </c>
      <c r="AT15" s="83">
        <f t="shared" si="17"/>
        <v>0.63157894736842102</v>
      </c>
      <c r="AU15" s="83">
        <f t="shared" si="17"/>
        <v>1</v>
      </c>
      <c r="AV15" s="83">
        <f t="shared" si="17"/>
        <v>1</v>
      </c>
      <c r="AW15" s="83">
        <f t="shared" si="17"/>
        <v>1</v>
      </c>
      <c r="AX15" s="83">
        <f t="shared" si="17"/>
        <v>1</v>
      </c>
      <c r="AY15" s="83">
        <f t="shared" si="17"/>
        <v>1</v>
      </c>
      <c r="AZ15" s="83">
        <f t="shared" si="17"/>
        <v>1</v>
      </c>
      <c r="BA15" s="83">
        <f t="shared" si="17"/>
        <v>6.0584544956132148E-4</v>
      </c>
      <c r="BB15" s="83">
        <f t="shared" si="17"/>
        <v>9.7699639521333387E-3</v>
      </c>
      <c r="BC15" s="83">
        <f t="shared" si="17"/>
        <v>0.66666666666666663</v>
      </c>
      <c r="BD15" s="83">
        <f t="shared" si="17"/>
        <v>0.17274912851082244</v>
      </c>
      <c r="BE15" s="83">
        <f t="shared" ref="BE15:BS15" si="18">IF(DL15="",VLOOKUP($B15,$Q$165:$BV$170,COLUMN(BE$157)-$R$162),IF((DL15-DL$171)/(DL$170-DL$171)&lt;0,0,IF((DL15-DL$171)/(DL$170-DL$171)&gt;1,1,(DL15-DL$171)/(DL$170-DL$171))))</f>
        <v>0.22915424780476448</v>
      </c>
      <c r="BF15" s="83">
        <f t="shared" si="18"/>
        <v>0.5</v>
      </c>
      <c r="BG15" s="83">
        <f t="shared" si="18"/>
        <v>2.4500000000000022E-2</v>
      </c>
      <c r="BH15" s="84">
        <f t="shared" si="18"/>
        <v>0.54545454545454541</v>
      </c>
      <c r="BI15" s="84">
        <f t="shared" si="18"/>
        <v>1</v>
      </c>
      <c r="BJ15" s="84">
        <f t="shared" si="18"/>
        <v>0.35242330123319127</v>
      </c>
      <c r="BK15" s="84">
        <f t="shared" si="18"/>
        <v>0.11403867608897797</v>
      </c>
      <c r="BL15" s="84">
        <f t="shared" si="18"/>
        <v>0.45894408021177846</v>
      </c>
      <c r="BM15" s="84">
        <f t="shared" si="18"/>
        <v>0.18978335317657519</v>
      </c>
      <c r="BN15" s="84">
        <f t="shared" si="18"/>
        <v>0.2437365516356986</v>
      </c>
      <c r="BO15" s="84">
        <f t="shared" si="18"/>
        <v>0.17193594866377329</v>
      </c>
      <c r="BP15" s="85">
        <f t="shared" si="18"/>
        <v>0.97103929441190018</v>
      </c>
      <c r="BQ15" s="85">
        <f t="shared" si="18"/>
        <v>0.99511002444987784</v>
      </c>
      <c r="BR15" s="85">
        <f t="shared" si="18"/>
        <v>1</v>
      </c>
      <c r="BS15" s="85">
        <f t="shared" si="18"/>
        <v>0.70413681057534516</v>
      </c>
      <c r="BT15" s="86">
        <v>1</v>
      </c>
      <c r="BU15" s="85">
        <f t="shared" si="15"/>
        <v>0.20056926135804526</v>
      </c>
      <c r="BV15" s="85">
        <f t="shared" si="15"/>
        <v>0.22037000435285797</v>
      </c>
      <c r="BW15" s="87"/>
      <c r="BX15" s="87"/>
      <c r="BY15" s="88">
        <v>47.322000000000003</v>
      </c>
      <c r="BZ15" s="88">
        <v>0.30288461538461497</v>
      </c>
      <c r="CA15" s="88">
        <v>119.3637405675472</v>
      </c>
      <c r="CB15" s="88">
        <v>1.2015970380000001</v>
      </c>
      <c r="CC15" s="89">
        <v>-3.4454899999999999</v>
      </c>
      <c r="CD15" s="88">
        <v>99.249719999999996</v>
      </c>
      <c r="CE15" s="88">
        <v>21</v>
      </c>
      <c r="CF15" s="88">
        <v>57.6</v>
      </c>
      <c r="CG15" s="88">
        <v>18.5</v>
      </c>
      <c r="CH15" s="88">
        <v>3</v>
      </c>
      <c r="CI15" s="88">
        <v>0.36500638569604099</v>
      </c>
      <c r="CJ15" s="88">
        <v>1</v>
      </c>
      <c r="CK15" s="88">
        <v>69.400000000000006</v>
      </c>
      <c r="CL15" s="88">
        <v>29.962</v>
      </c>
      <c r="CM15" s="89">
        <v>69</v>
      </c>
      <c r="CN15" s="88">
        <v>97</v>
      </c>
      <c r="CO15" s="89">
        <v>3.4</v>
      </c>
      <c r="CP15" s="88">
        <v>0.56850210000000001</v>
      </c>
      <c r="CQ15" s="88">
        <v>59.836019999999998</v>
      </c>
      <c r="CR15" s="88">
        <v>20</v>
      </c>
      <c r="CS15" s="88">
        <v>13.229480000000001</v>
      </c>
      <c r="CT15" s="88">
        <v>13.702</v>
      </c>
      <c r="CU15" s="88">
        <v>0.16913</v>
      </c>
      <c r="CV15" s="88">
        <v>7.1</v>
      </c>
      <c r="CW15" s="88">
        <v>13.1</v>
      </c>
      <c r="CX15" s="88">
        <v>8.5500000000000007</v>
      </c>
      <c r="CY15" s="88">
        <v>1</v>
      </c>
      <c r="CZ15" s="88">
        <v>0.5</v>
      </c>
      <c r="DA15" s="88">
        <v>15</v>
      </c>
      <c r="DB15" s="88">
        <v>9</v>
      </c>
      <c r="DC15" s="88">
        <v>1</v>
      </c>
      <c r="DD15" s="88">
        <v>4</v>
      </c>
      <c r="DE15" s="88">
        <v>1</v>
      </c>
      <c r="DF15" s="88">
        <v>8</v>
      </c>
      <c r="DG15" s="89">
        <v>1</v>
      </c>
      <c r="DH15" s="89">
        <v>0.24288865100000001</v>
      </c>
      <c r="DI15" s="89">
        <v>2.3256871609999998</v>
      </c>
      <c r="DJ15" s="88">
        <v>2</v>
      </c>
      <c r="DK15" s="88">
        <v>1.3697872355005793</v>
      </c>
      <c r="DL15" s="89">
        <v>441.28799953563657</v>
      </c>
      <c r="DM15" s="89">
        <v>3</v>
      </c>
      <c r="DN15" s="89">
        <v>1.0980000000000001</v>
      </c>
      <c r="DO15" s="88">
        <v>64</v>
      </c>
      <c r="DP15" s="88">
        <v>14</v>
      </c>
      <c r="DQ15" s="89">
        <v>-0.75298701088550901</v>
      </c>
      <c r="DR15" s="88">
        <v>6.9217028877642157</v>
      </c>
      <c r="DS15" s="88">
        <v>114.6466667</v>
      </c>
      <c r="DT15" s="88">
        <v>3.0610213470188299</v>
      </c>
      <c r="DU15" s="88">
        <v>2.4291737547231098</v>
      </c>
      <c r="DV15" s="88">
        <v>3.6890000000000001</v>
      </c>
      <c r="DW15" s="89">
        <v>97.8</v>
      </c>
      <c r="DX15" s="88">
        <v>99.7</v>
      </c>
      <c r="DY15" s="88">
        <v>100</v>
      </c>
      <c r="DZ15" s="89">
        <v>69.803100000000001</v>
      </c>
      <c r="EA15" s="88">
        <v>1</v>
      </c>
      <c r="EB15" s="89">
        <v>21.78040386</v>
      </c>
      <c r="EC15" s="88">
        <v>19.88</v>
      </c>
      <c r="ED15" s="77"/>
    </row>
    <row r="16" spans="1:134" x14ac:dyDescent="0.25">
      <c r="A16" s="76" t="s">
        <v>92</v>
      </c>
      <c r="B16" s="77">
        <v>1</v>
      </c>
      <c r="C16" s="77" t="s">
        <v>78</v>
      </c>
      <c r="D16" s="77" t="s">
        <v>79</v>
      </c>
      <c r="E16" s="77" t="s">
        <v>80</v>
      </c>
      <c r="F16" s="77" t="s">
        <v>81</v>
      </c>
      <c r="G16" s="78">
        <f t="shared" si="7"/>
        <v>66.917335331067449</v>
      </c>
      <c r="H16" s="79">
        <f t="shared" si="8"/>
        <v>58.696614831074399</v>
      </c>
      <c r="I16" s="79">
        <f t="shared" si="8"/>
        <v>75.616650971293822</v>
      </c>
      <c r="J16" s="79">
        <f t="shared" si="8"/>
        <v>72.021427306754205</v>
      </c>
      <c r="K16" s="79">
        <f t="shared" si="8"/>
        <v>40.048241805820432</v>
      </c>
      <c r="L16" s="79">
        <f t="shared" si="8"/>
        <v>88.203741740394406</v>
      </c>
      <c r="M16" s="80">
        <f t="shared" si="9"/>
        <v>50.3436755892685</v>
      </c>
      <c r="N16" s="80">
        <f t="shared" si="10"/>
        <v>59.765811595556251</v>
      </c>
      <c r="O16" s="80">
        <f t="shared" si="11"/>
        <v>57.875515790944611</v>
      </c>
      <c r="P16" s="80">
        <f t="shared" si="12"/>
        <v>13.80778911024893</v>
      </c>
      <c r="Q16" s="80">
        <f t="shared" si="13"/>
        <v>86.365753450066862</v>
      </c>
      <c r="R16" s="81">
        <f t="shared" ref="R16:BS20" si="19">IF(BY16="",VLOOKUP($B16,$Q$165:$BV$170,COLUMN(R$157)-$R$162),IF((BY16-BY$171)/(BY$170-BY$171)&lt;0,0,IF((BY16-BY$171)/(BY$170-BY$171)&gt;1,1,(BY16-BY$171)/(BY$170-BY$171))))</f>
        <v>0.43486408566721585</v>
      </c>
      <c r="S16" s="81">
        <f t="shared" si="19"/>
        <v>0.91793505799481157</v>
      </c>
      <c r="T16" s="81">
        <f t="shared" si="19"/>
        <v>0.24026517736205585</v>
      </c>
      <c r="U16" s="81">
        <f t="shared" si="19"/>
        <v>0.2786232704529305</v>
      </c>
      <c r="V16" s="81">
        <f t="shared" si="19"/>
        <v>0</v>
      </c>
      <c r="W16" s="82">
        <f t="shared" si="19"/>
        <v>0.98033332733134437</v>
      </c>
      <c r="X16" s="82">
        <f t="shared" si="19"/>
        <v>0.64375000000000004</v>
      </c>
      <c r="Y16" s="82">
        <f t="shared" si="19"/>
        <v>0.90500000000000003</v>
      </c>
      <c r="Z16" s="82">
        <f t="shared" si="19"/>
        <v>0.44400000000000001</v>
      </c>
      <c r="AA16" s="82">
        <f t="shared" si="19"/>
        <v>1</v>
      </c>
      <c r="AB16" s="82">
        <f t="shared" si="19"/>
        <v>0.31466717894534618</v>
      </c>
      <c r="AC16" s="82">
        <f t="shared" si="19"/>
        <v>1</v>
      </c>
      <c r="AD16" s="82">
        <f t="shared" si="19"/>
        <v>0.88852459016393426</v>
      </c>
      <c r="AE16" s="82">
        <f t="shared" si="19"/>
        <v>0.54568249781756717</v>
      </c>
      <c r="AF16" s="82">
        <f t="shared" si="19"/>
        <v>0.96</v>
      </c>
      <c r="AG16" s="82">
        <f t="shared" si="19"/>
        <v>0.89337822671156009</v>
      </c>
      <c r="AH16" s="82">
        <f t="shared" si="19"/>
        <v>0.76086956521739124</v>
      </c>
      <c r="AI16" s="82">
        <f t="shared" si="19"/>
        <v>1</v>
      </c>
      <c r="AJ16" s="82">
        <f t="shared" si="19"/>
        <v>1</v>
      </c>
      <c r="AK16" s="82">
        <f t="shared" si="19"/>
        <v>0.23867403314917129</v>
      </c>
      <c r="AL16" s="82">
        <f t="shared" si="19"/>
        <v>0.27760420955331044</v>
      </c>
      <c r="AM16" s="82">
        <f t="shared" si="19"/>
        <v>0.15728955612255269</v>
      </c>
      <c r="AN16" s="82">
        <f t="shared" si="19"/>
        <v>1.8555881820716952E-2</v>
      </c>
      <c r="AO16" s="82">
        <f t="shared" si="19"/>
        <v>4.8142621534595156E-2</v>
      </c>
      <c r="AP16" s="82">
        <f t="shared" si="19"/>
        <v>0.43820224719101136</v>
      </c>
      <c r="AQ16" s="82">
        <f t="shared" si="19"/>
        <v>0.10420855577896415</v>
      </c>
      <c r="AR16" s="83">
        <f t="shared" si="19"/>
        <v>1</v>
      </c>
      <c r="AS16" s="83">
        <f t="shared" si="19"/>
        <v>1</v>
      </c>
      <c r="AT16" s="83">
        <f t="shared" si="19"/>
        <v>0.47368421052631576</v>
      </c>
      <c r="AU16" s="83">
        <f t="shared" si="19"/>
        <v>0.66666666666666663</v>
      </c>
      <c r="AV16" s="83">
        <f t="shared" si="19"/>
        <v>1</v>
      </c>
      <c r="AW16" s="83">
        <f t="shared" si="19"/>
        <v>0</v>
      </c>
      <c r="AX16" s="83">
        <f t="shared" si="19"/>
        <v>1</v>
      </c>
      <c r="AY16" s="83">
        <f t="shared" si="19"/>
        <v>1</v>
      </c>
      <c r="AZ16" s="83">
        <f t="shared" si="19"/>
        <v>1</v>
      </c>
      <c r="BA16" s="83">
        <f t="shared" si="19"/>
        <v>0.11867686110998867</v>
      </c>
      <c r="BB16" s="83">
        <f t="shared" si="19"/>
        <v>0.13880829924308302</v>
      </c>
      <c r="BC16" s="83">
        <f t="shared" si="19"/>
        <v>0.66666666666666663</v>
      </c>
      <c r="BD16" s="83">
        <f t="shared" si="19"/>
        <v>2.8419893175658458E-2</v>
      </c>
      <c r="BE16" s="83">
        <f t="shared" si="19"/>
        <v>8.8727043257464416E-2</v>
      </c>
      <c r="BF16" s="83">
        <f t="shared" si="19"/>
        <v>0.25</v>
      </c>
      <c r="BG16" s="83">
        <f t="shared" si="19"/>
        <v>6.0000000000000053E-3</v>
      </c>
      <c r="BH16" s="84">
        <f t="shared" si="19"/>
        <v>0.51515151515151514</v>
      </c>
      <c r="BI16" s="84">
        <f t="shared" si="19"/>
        <v>1</v>
      </c>
      <c r="BJ16" s="84">
        <f t="shared" si="19"/>
        <v>0.30417411443364378</v>
      </c>
      <c r="BK16" s="84">
        <f t="shared" si="19"/>
        <v>0.40865103736607272</v>
      </c>
      <c r="BL16" s="84">
        <f t="shared" si="19"/>
        <v>0.55904634875140746</v>
      </c>
      <c r="BM16" s="84">
        <f t="shared" si="19"/>
        <v>0.3434695540624399</v>
      </c>
      <c r="BN16" s="84">
        <f t="shared" si="19"/>
        <v>0.41679246356133792</v>
      </c>
      <c r="BO16" s="84">
        <f t="shared" si="19"/>
        <v>0.35635673616608909</v>
      </c>
      <c r="BP16" s="85">
        <f t="shared" si="19"/>
        <v>0.85651286776805102</v>
      </c>
      <c r="BQ16" s="85">
        <f t="shared" si="19"/>
        <v>0.96414017929910345</v>
      </c>
      <c r="BR16" s="85">
        <f t="shared" si="19"/>
        <v>1</v>
      </c>
      <c r="BS16" s="85">
        <f t="shared" si="19"/>
        <v>0.81165210311184877</v>
      </c>
      <c r="BT16" s="86">
        <v>1</v>
      </c>
      <c r="BU16" s="85">
        <f t="shared" si="15"/>
        <v>5.2548668485786196E-2</v>
      </c>
      <c r="BV16" s="85">
        <f t="shared" si="15"/>
        <v>7.3058322584478003E-2</v>
      </c>
      <c r="BW16" s="87"/>
      <c r="BX16" s="87"/>
      <c r="BY16" s="88">
        <v>26.378</v>
      </c>
      <c r="BZ16" s="88">
        <v>0.414201183431953</v>
      </c>
      <c r="CA16" s="88">
        <v>387.94102091858304</v>
      </c>
      <c r="CB16" s="88">
        <v>3.6970260819999998</v>
      </c>
      <c r="CC16" s="89">
        <v>-0.11738999999999999</v>
      </c>
      <c r="CD16" s="88">
        <v>99.157210000000006</v>
      </c>
      <c r="CE16" s="88">
        <v>21.6</v>
      </c>
      <c r="CF16" s="88">
        <v>90.5</v>
      </c>
      <c r="CG16" s="88">
        <v>22.2</v>
      </c>
      <c r="CH16" s="88">
        <v>3</v>
      </c>
      <c r="CI16" s="88">
        <v>0.234567901234568</v>
      </c>
      <c r="CJ16" s="88">
        <v>1</v>
      </c>
      <c r="CK16" s="88">
        <v>71.5</v>
      </c>
      <c r="CL16" s="88">
        <v>29.536000000000001</v>
      </c>
      <c r="CM16" s="89">
        <v>78</v>
      </c>
      <c r="CN16" s="88">
        <v>90.5</v>
      </c>
      <c r="CO16" s="89">
        <v>5.0999999999999996</v>
      </c>
      <c r="CP16" s="88">
        <v>0.5146444</v>
      </c>
      <c r="CQ16" s="88">
        <v>51.884889999999999</v>
      </c>
      <c r="CR16" s="88">
        <v>21.6</v>
      </c>
      <c r="CS16" s="88"/>
      <c r="CT16" s="88">
        <v>16.060459999999999</v>
      </c>
      <c r="CU16" s="88">
        <v>0.43092999999999998</v>
      </c>
      <c r="CV16" s="88">
        <v>5.7</v>
      </c>
      <c r="CW16" s="88">
        <v>7.9</v>
      </c>
      <c r="CX16" s="88">
        <v>11.4</v>
      </c>
      <c r="CY16" s="88">
        <v>1</v>
      </c>
      <c r="CZ16" s="88">
        <v>1</v>
      </c>
      <c r="DA16" s="88">
        <v>12</v>
      </c>
      <c r="DB16" s="88">
        <v>6</v>
      </c>
      <c r="DC16" s="88">
        <v>1</v>
      </c>
      <c r="DD16" s="88">
        <v>1</v>
      </c>
      <c r="DE16" s="88">
        <v>1</v>
      </c>
      <c r="DF16" s="88">
        <v>8</v>
      </c>
      <c r="DG16" s="89">
        <v>1</v>
      </c>
      <c r="DH16" s="89">
        <v>47.578574240000002</v>
      </c>
      <c r="DI16" s="89">
        <v>33.042566069999999</v>
      </c>
      <c r="DJ16" s="88">
        <v>2</v>
      </c>
      <c r="DK16" s="88">
        <v>0.3278548102393915</v>
      </c>
      <c r="DL16" s="89">
        <v>194.57603272298468</v>
      </c>
      <c r="DM16" s="89">
        <v>2</v>
      </c>
      <c r="DN16" s="89">
        <v>1.024</v>
      </c>
      <c r="DO16" s="88">
        <v>62</v>
      </c>
      <c r="DP16" s="88">
        <v>14</v>
      </c>
      <c r="DQ16" s="89">
        <v>-1.75086221751771</v>
      </c>
      <c r="DR16" s="88">
        <v>24.803524229074888</v>
      </c>
      <c r="DS16" s="88"/>
      <c r="DT16" s="88">
        <v>5.09425420271499</v>
      </c>
      <c r="DU16" s="88">
        <v>4.1180610103878097</v>
      </c>
      <c r="DV16" s="88">
        <v>7.6078999999999999</v>
      </c>
      <c r="DW16" s="89">
        <v>89.1</v>
      </c>
      <c r="DX16" s="88">
        <v>97.8</v>
      </c>
      <c r="DY16" s="88">
        <v>100</v>
      </c>
      <c r="DZ16" s="89">
        <v>80.122399999999999</v>
      </c>
      <c r="EA16" s="88">
        <v>1</v>
      </c>
      <c r="EB16" s="89">
        <v>9.7998259020000003</v>
      </c>
      <c r="EC16" s="88">
        <v>6.9859999999999998</v>
      </c>
      <c r="ED16" s="77"/>
    </row>
    <row r="17" spans="1:134" x14ac:dyDescent="0.25">
      <c r="A17" s="76" t="s">
        <v>93</v>
      </c>
      <c r="B17" s="77">
        <v>3</v>
      </c>
      <c r="C17" s="77" t="s">
        <v>78</v>
      </c>
      <c r="D17" s="77" t="s">
        <v>79</v>
      </c>
      <c r="E17" s="77"/>
      <c r="F17" s="77" t="s">
        <v>94</v>
      </c>
      <c r="G17" s="78">
        <f t="shared" si="7"/>
        <v>66.404324150965692</v>
      </c>
      <c r="H17" s="79">
        <f t="shared" si="8"/>
        <v>55.209356551430467</v>
      </c>
      <c r="I17" s="79">
        <f t="shared" si="8"/>
        <v>68.442114031417717</v>
      </c>
      <c r="J17" s="79">
        <f t="shared" si="8"/>
        <v>64.270890271871423</v>
      </c>
      <c r="K17" s="79">
        <f t="shared" si="8"/>
        <v>59.319573572536008</v>
      </c>
      <c r="L17" s="79">
        <f t="shared" si="8"/>
        <v>84.779686327572833</v>
      </c>
      <c r="M17" s="80">
        <f t="shared" si="9"/>
        <v>46.151175925384095</v>
      </c>
      <c r="N17" s="80">
        <f t="shared" si="10"/>
        <v>47.927336470019597</v>
      </c>
      <c r="O17" s="80">
        <f t="shared" si="11"/>
        <v>46.206322422248022</v>
      </c>
      <c r="P17" s="80">
        <f t="shared" si="12"/>
        <v>41.514043969082593</v>
      </c>
      <c r="Q17" s="80">
        <f t="shared" si="13"/>
        <v>82.408192105474583</v>
      </c>
      <c r="R17" s="81">
        <f t="shared" si="19"/>
        <v>0.62623558484349262</v>
      </c>
      <c r="S17" s="81">
        <f t="shared" si="19"/>
        <v>0.35426587736736392</v>
      </c>
      <c r="T17" s="81">
        <f t="shared" si="19"/>
        <v>8.6216915554762047E-2</v>
      </c>
      <c r="U17" s="81">
        <f t="shared" si="19"/>
        <v>0</v>
      </c>
      <c r="V17" s="81">
        <f t="shared" si="19"/>
        <v>0</v>
      </c>
      <c r="W17" s="82">
        <f t="shared" si="19"/>
        <v>0.5985644948348533</v>
      </c>
      <c r="X17" s="82">
        <f t="shared" si="19"/>
        <v>0.62812500000000004</v>
      </c>
      <c r="Y17" s="82">
        <f t="shared" si="19"/>
        <v>0.90700000000000003</v>
      </c>
      <c r="Z17" s="82">
        <f t="shared" si="19"/>
        <v>0.77800000000000002</v>
      </c>
      <c r="AA17" s="82">
        <f t="shared" si="19"/>
        <v>1</v>
      </c>
      <c r="AB17" s="82">
        <f t="shared" si="19"/>
        <v>8.2047834021707747E-2</v>
      </c>
      <c r="AC17" s="82">
        <f t="shared" si="19"/>
        <v>1</v>
      </c>
      <c r="AD17" s="82">
        <f t="shared" si="19"/>
        <v>0.76065573770491768</v>
      </c>
      <c r="AE17" s="82">
        <f t="shared" si="19"/>
        <v>0.73261018963948066</v>
      </c>
      <c r="AF17" s="82">
        <f t="shared" si="19"/>
        <v>0.92</v>
      </c>
      <c r="AG17" s="82">
        <f t="shared" si="19"/>
        <v>0.95959595959595967</v>
      </c>
      <c r="AH17" s="82">
        <f t="shared" si="19"/>
        <v>0.52173913043478259</v>
      </c>
      <c r="AI17" s="82">
        <f t="shared" si="19"/>
        <v>1</v>
      </c>
      <c r="AJ17" s="82">
        <f t="shared" si="19"/>
        <v>1</v>
      </c>
      <c r="AK17" s="82">
        <f t="shared" si="19"/>
        <v>5.4143646408839785E-2</v>
      </c>
      <c r="AL17" s="82">
        <f t="shared" si="19"/>
        <v>0.45333755312742907</v>
      </c>
      <c r="AM17" s="82">
        <f t="shared" si="19"/>
        <v>0.18059275339384465</v>
      </c>
      <c r="AN17" s="82">
        <f t="shared" si="19"/>
        <v>9.1978218813678889E-2</v>
      </c>
      <c r="AO17" s="82">
        <f t="shared" si="19"/>
        <v>0.16856462211052647</v>
      </c>
      <c r="AP17" s="82">
        <f t="shared" si="19"/>
        <v>0.40449438202247201</v>
      </c>
      <c r="AQ17" s="82">
        <f t="shared" si="19"/>
        <v>0.20238507938709002</v>
      </c>
      <c r="AR17" s="83">
        <f t="shared" si="19"/>
        <v>1</v>
      </c>
      <c r="AS17" s="83">
        <f t="shared" si="19"/>
        <v>1</v>
      </c>
      <c r="AT17" s="83">
        <f t="shared" si="19"/>
        <v>0.94736842105263153</v>
      </c>
      <c r="AU17" s="83">
        <f t="shared" si="19"/>
        <v>0.88888888888888884</v>
      </c>
      <c r="AV17" s="83">
        <f t="shared" si="19"/>
        <v>1</v>
      </c>
      <c r="AW17" s="83">
        <f t="shared" si="19"/>
        <v>0.33333333333333331</v>
      </c>
      <c r="AX17" s="83">
        <f t="shared" si="19"/>
        <v>1</v>
      </c>
      <c r="AY17" s="83">
        <f t="shared" si="19"/>
        <v>0.8571428571428571</v>
      </c>
      <c r="AZ17" s="83">
        <f t="shared" si="19"/>
        <v>0</v>
      </c>
      <c r="BA17" s="83">
        <f t="shared" si="19"/>
        <v>4.0014505525698373E-3</v>
      </c>
      <c r="BB17" s="83">
        <f t="shared" si="19"/>
        <v>7.2400679956613166E-3</v>
      </c>
      <c r="BC17" s="83">
        <f t="shared" si="19"/>
        <v>1</v>
      </c>
      <c r="BD17" s="83">
        <f t="shared" si="19"/>
        <v>0.11535471372556373</v>
      </c>
      <c r="BE17" s="83">
        <f t="shared" si="19"/>
        <v>0.11621739570649608</v>
      </c>
      <c r="BF17" s="83">
        <f t="shared" si="19"/>
        <v>0.5</v>
      </c>
      <c r="BG17" s="83">
        <f t="shared" si="19"/>
        <v>9.9499999999999977E-2</v>
      </c>
      <c r="BH17" s="84">
        <f t="shared" si="19"/>
        <v>0.83333333333333337</v>
      </c>
      <c r="BI17" s="84">
        <f t="shared" si="19"/>
        <v>1</v>
      </c>
      <c r="BJ17" s="84">
        <f t="shared" si="19"/>
        <v>0.55670752218319919</v>
      </c>
      <c r="BK17" s="84">
        <f t="shared" si="19"/>
        <v>4.1124659909588641E-2</v>
      </c>
      <c r="BL17" s="84">
        <f t="shared" si="19"/>
        <v>0.14259042629429358</v>
      </c>
      <c r="BM17" s="84">
        <f t="shared" si="19"/>
        <v>0.38154966982987387</v>
      </c>
      <c r="BN17" s="84">
        <f t="shared" si="19"/>
        <v>4.0654409967666609E-2</v>
      </c>
      <c r="BO17" s="84">
        <f t="shared" si="19"/>
        <v>0.2058092505709837</v>
      </c>
      <c r="BP17" s="85">
        <f t="shared" si="19"/>
        <v>0.94997696307510038</v>
      </c>
      <c r="BQ17" s="85">
        <f t="shared" si="19"/>
        <v>1</v>
      </c>
      <c r="BR17" s="85">
        <f t="shared" si="19"/>
        <v>1</v>
      </c>
      <c r="BS17" s="85">
        <f t="shared" si="19"/>
        <v>0.69994656601546867</v>
      </c>
      <c r="BT17" s="86">
        <v>1</v>
      </c>
      <c r="BU17" s="85">
        <f t="shared" si="15"/>
        <v>9.7572180935336733E-2</v>
      </c>
      <c r="BV17" s="85">
        <f t="shared" si="15"/>
        <v>0.11423338859139916</v>
      </c>
      <c r="BW17" s="87"/>
      <c r="BX17" s="87"/>
      <c r="BY17" s="88">
        <v>35.670999999999999</v>
      </c>
      <c r="BZ17" s="88">
        <v>3.3678756476684002E-2</v>
      </c>
      <c r="CA17" s="88">
        <v>144.29093359440796</v>
      </c>
      <c r="CB17" s="88">
        <v>0.31134591</v>
      </c>
      <c r="CC17" s="89">
        <v>-1.3934</v>
      </c>
      <c r="CD17" s="88">
        <v>84.092939999999999</v>
      </c>
      <c r="CE17" s="88">
        <v>21.1</v>
      </c>
      <c r="CF17" s="88">
        <v>90.7</v>
      </c>
      <c r="CG17" s="88">
        <v>38.9</v>
      </c>
      <c r="CH17" s="88">
        <v>3</v>
      </c>
      <c r="CI17" s="88">
        <v>7.0288970288970298E-2</v>
      </c>
      <c r="CJ17" s="88">
        <v>1</v>
      </c>
      <c r="CK17" s="88">
        <v>67.599999999999994</v>
      </c>
      <c r="CL17" s="88">
        <v>39.6</v>
      </c>
      <c r="CM17" s="89">
        <v>76</v>
      </c>
      <c r="CN17" s="88">
        <v>96.4</v>
      </c>
      <c r="CO17" s="89">
        <v>4</v>
      </c>
      <c r="CP17" s="88">
        <v>0.61690009999999995</v>
      </c>
      <c r="CQ17" s="88">
        <v>65.348159999999993</v>
      </c>
      <c r="CR17" s="88">
        <v>4.9000000000000004</v>
      </c>
      <c r="CS17" s="88">
        <v>19.924340000000001</v>
      </c>
      <c r="CT17" s="88">
        <v>17.229690000000002</v>
      </c>
      <c r="CU17" s="88">
        <v>2.1107200000000002</v>
      </c>
      <c r="CV17" s="88">
        <v>17.2</v>
      </c>
      <c r="CW17" s="88">
        <v>7.3</v>
      </c>
      <c r="CX17" s="88">
        <v>20.25</v>
      </c>
      <c r="CY17" s="88">
        <v>1</v>
      </c>
      <c r="CZ17" s="88">
        <v>1</v>
      </c>
      <c r="DA17" s="88">
        <v>21</v>
      </c>
      <c r="DB17" s="88">
        <v>8</v>
      </c>
      <c r="DC17" s="88">
        <v>1</v>
      </c>
      <c r="DD17" s="88">
        <v>2</v>
      </c>
      <c r="DE17" s="88">
        <v>1</v>
      </c>
      <c r="DF17" s="88">
        <v>7</v>
      </c>
      <c r="DG17" s="89">
        <v>0</v>
      </c>
      <c r="DH17" s="89">
        <v>1.6042159389999999</v>
      </c>
      <c r="DI17" s="89">
        <v>1.72345909</v>
      </c>
      <c r="DJ17" s="88">
        <v>3</v>
      </c>
      <c r="DK17" s="88">
        <v>0.95544913099403239</v>
      </c>
      <c r="DL17" s="89">
        <v>242.8729346155888</v>
      </c>
      <c r="DM17" s="89">
        <v>3</v>
      </c>
      <c r="DN17" s="89">
        <v>1.3979999999999999</v>
      </c>
      <c r="DO17" s="88">
        <v>83</v>
      </c>
      <c r="DP17" s="88">
        <v>14</v>
      </c>
      <c r="DQ17" s="89">
        <v>3.4719579615362699</v>
      </c>
      <c r="DR17" s="88">
        <v>2.4961064703383831</v>
      </c>
      <c r="DS17" s="88">
        <v>35.996666670000003</v>
      </c>
      <c r="DT17" s="88">
        <v>5.5980453178624101</v>
      </c>
      <c r="DU17" s="88">
        <v>0.44725451775645197</v>
      </c>
      <c r="DV17" s="88">
        <v>4.4088000000000003</v>
      </c>
      <c r="DW17" s="89">
        <v>96.2</v>
      </c>
      <c r="DX17" s="88">
        <v>100</v>
      </c>
      <c r="DY17" s="88">
        <v>100</v>
      </c>
      <c r="DZ17" s="89">
        <v>69.400921019999998</v>
      </c>
      <c r="EA17" s="88">
        <v>1</v>
      </c>
      <c r="EB17" s="89">
        <v>13.443965479999999</v>
      </c>
      <c r="EC17" s="88">
        <v>10.59</v>
      </c>
      <c r="ED17" s="77"/>
    </row>
    <row r="18" spans="1:134" x14ac:dyDescent="0.25">
      <c r="A18" s="76" t="s">
        <v>95</v>
      </c>
      <c r="B18" s="77">
        <v>4</v>
      </c>
      <c r="C18" s="77" t="s">
        <v>78</v>
      </c>
      <c r="D18" s="77" t="s">
        <v>79</v>
      </c>
      <c r="E18" s="77" t="s">
        <v>80</v>
      </c>
      <c r="F18" s="77" t="s">
        <v>96</v>
      </c>
      <c r="G18" s="78">
        <f t="shared" si="7"/>
        <v>65.861903276601936</v>
      </c>
      <c r="H18" s="79">
        <f t="shared" si="8"/>
        <v>68.808442812577781</v>
      </c>
      <c r="I18" s="79">
        <f t="shared" si="8"/>
        <v>73.593694254244184</v>
      </c>
      <c r="J18" s="79">
        <f t="shared" si="8"/>
        <v>55.475587157392326</v>
      </c>
      <c r="K18" s="79">
        <f t="shared" si="8"/>
        <v>43.882621901715005</v>
      </c>
      <c r="L18" s="79">
        <f t="shared" si="8"/>
        <v>87.549170257080362</v>
      </c>
      <c r="M18" s="80">
        <f t="shared" si="9"/>
        <v>62.500456651679073</v>
      </c>
      <c r="N18" s="80">
        <f t="shared" si="10"/>
        <v>56.427795083058783</v>
      </c>
      <c r="O18" s="80">
        <f t="shared" si="11"/>
        <v>32.964131291848773</v>
      </c>
      <c r="P18" s="80">
        <f t="shared" si="12"/>
        <v>19.320449752933712</v>
      </c>
      <c r="Q18" s="80">
        <f t="shared" si="13"/>
        <v>85.609192446428949</v>
      </c>
      <c r="R18" s="81">
        <f t="shared" si="19"/>
        <v>0.69147446457990114</v>
      </c>
      <c r="S18" s="81">
        <f t="shared" si="19"/>
        <v>0.92987983242137917</v>
      </c>
      <c r="T18" s="81">
        <f t="shared" si="19"/>
        <v>0.25069819827928064</v>
      </c>
      <c r="U18" s="81">
        <f t="shared" si="19"/>
        <v>0.3063195476722676</v>
      </c>
      <c r="V18" s="81">
        <f t="shared" si="19"/>
        <v>0</v>
      </c>
      <c r="W18" s="82">
        <f t="shared" si="19"/>
        <v>0.99186779042995143</v>
      </c>
      <c r="X18" s="82">
        <f t="shared" si="19"/>
        <v>0.65625</v>
      </c>
      <c r="Y18" s="82">
        <f t="shared" si="19"/>
        <v>0.85199999999999998</v>
      </c>
      <c r="Z18" s="82">
        <f t="shared" si="19"/>
        <v>0.35799999999999998</v>
      </c>
      <c r="AA18" s="82">
        <f t="shared" si="19"/>
        <v>1</v>
      </c>
      <c r="AB18" s="82">
        <f t="shared" si="19"/>
        <v>0.10488905964844861</v>
      </c>
      <c r="AC18" s="82">
        <f t="shared" si="19"/>
        <v>1</v>
      </c>
      <c r="AD18" s="82">
        <f t="shared" si="19"/>
        <v>0.8819672131147539</v>
      </c>
      <c r="AE18" s="82">
        <f t="shared" si="19"/>
        <v>0.35947918794925604</v>
      </c>
      <c r="AF18" s="82">
        <f t="shared" si="19"/>
        <v>0.86</v>
      </c>
      <c r="AG18" s="82">
        <f t="shared" si="19"/>
        <v>1</v>
      </c>
      <c r="AH18" s="82">
        <f t="shared" si="19"/>
        <v>0.63043478260869568</v>
      </c>
      <c r="AI18" s="82">
        <f t="shared" si="19"/>
        <v>1</v>
      </c>
      <c r="AJ18" s="82">
        <f t="shared" si="19"/>
        <v>1</v>
      </c>
      <c r="AK18" s="82">
        <f t="shared" si="19"/>
        <v>0.86961325966850833</v>
      </c>
      <c r="AL18" s="82">
        <f t="shared" si="19"/>
        <v>0.23191493088375892</v>
      </c>
      <c r="AM18" s="82">
        <f t="shared" si="19"/>
        <v>7.4671557315983808E-2</v>
      </c>
      <c r="AN18" s="82">
        <f t="shared" si="19"/>
        <v>4.6060792553344939E-3</v>
      </c>
      <c r="AO18" s="82">
        <f t="shared" si="19"/>
        <v>9.002853477839734E-2</v>
      </c>
      <c r="AP18" s="82">
        <f t="shared" si="19"/>
        <v>0.72471910112359561</v>
      </c>
      <c r="AQ18" s="82">
        <f t="shared" si="19"/>
        <v>0.11419260902724812</v>
      </c>
      <c r="AR18" s="83">
        <f t="shared" si="19"/>
        <v>1</v>
      </c>
      <c r="AS18" s="83">
        <f t="shared" si="19"/>
        <v>0.5</v>
      </c>
      <c r="AT18" s="83">
        <f t="shared" si="19"/>
        <v>0.68421052631578949</v>
      </c>
      <c r="AU18" s="83">
        <f t="shared" si="19"/>
        <v>0.88888888888888884</v>
      </c>
      <c r="AV18" s="83">
        <f t="shared" si="19"/>
        <v>1</v>
      </c>
      <c r="AW18" s="83">
        <f t="shared" si="19"/>
        <v>0.66666666666666663</v>
      </c>
      <c r="AX18" s="83">
        <f t="shared" si="19"/>
        <v>1</v>
      </c>
      <c r="AY18" s="83">
        <f t="shared" si="19"/>
        <v>0.8571428571428571</v>
      </c>
      <c r="AZ18" s="83">
        <f t="shared" si="19"/>
        <v>0</v>
      </c>
      <c r="BA18" s="83">
        <f t="shared" si="19"/>
        <v>4.4213174773501998E-5</v>
      </c>
      <c r="BB18" s="83">
        <f t="shared" si="19"/>
        <v>6.5804469372546153E-3</v>
      </c>
      <c r="BC18" s="83">
        <f t="shared" si="19"/>
        <v>0.66666666666666663</v>
      </c>
      <c r="BD18" s="83">
        <f t="shared" si="19"/>
        <v>0.22676652324396054</v>
      </c>
      <c r="BE18" s="83">
        <f t="shared" si="19"/>
        <v>0.60306831367972102</v>
      </c>
      <c r="BF18" s="83">
        <f t="shared" si="19"/>
        <v>0.25</v>
      </c>
      <c r="BG18" s="83">
        <f t="shared" si="19"/>
        <v>2.5000000000000022E-2</v>
      </c>
      <c r="BH18" s="84">
        <f t="shared" si="19"/>
        <v>0.48484848484848486</v>
      </c>
      <c r="BI18" s="84">
        <f t="shared" si="19"/>
        <v>1</v>
      </c>
      <c r="BJ18" s="84">
        <f t="shared" si="19"/>
        <v>0.22089322068417588</v>
      </c>
      <c r="BK18" s="84">
        <f t="shared" si="19"/>
        <v>0.12006300770295093</v>
      </c>
      <c r="BL18" s="84">
        <f t="shared" si="19"/>
        <v>0.42336015987525433</v>
      </c>
      <c r="BM18" s="84">
        <f t="shared" si="19"/>
        <v>0.11731289398680392</v>
      </c>
      <c r="BN18" s="84">
        <f t="shared" si="19"/>
        <v>0.18623019665903559</v>
      </c>
      <c r="BO18" s="84">
        <f t="shared" si="19"/>
        <v>0.3260834725971693</v>
      </c>
      <c r="BP18" s="85">
        <f t="shared" si="19"/>
        <v>1</v>
      </c>
      <c r="BQ18" s="85">
        <f t="shared" si="19"/>
        <v>1</v>
      </c>
      <c r="BR18" s="85">
        <f t="shared" si="19"/>
        <v>1</v>
      </c>
      <c r="BS18" s="85">
        <f t="shared" si="19"/>
        <v>0.72406599681509243</v>
      </c>
      <c r="BT18" s="86">
        <v>1</v>
      </c>
      <c r="BU18" s="85">
        <f t="shared" si="15"/>
        <v>0.15739541097327833</v>
      </c>
      <c r="BV18" s="85">
        <f t="shared" si="15"/>
        <v>2.0047138824179956E-2</v>
      </c>
      <c r="BW18" s="87"/>
      <c r="BX18" s="87"/>
      <c r="BY18" s="88">
        <v>38.838999999999999</v>
      </c>
      <c r="BZ18" s="88">
        <v>0.42226487523992301</v>
      </c>
      <c r="CA18" s="88">
        <v>404.4423850217151</v>
      </c>
      <c r="CB18" s="88">
        <v>3.965121356</v>
      </c>
      <c r="CC18" s="89">
        <v>-0.28625</v>
      </c>
      <c r="CD18" s="88">
        <v>99.612350000000006</v>
      </c>
      <c r="CE18" s="88">
        <v>22</v>
      </c>
      <c r="CF18" s="88">
        <v>85.2</v>
      </c>
      <c r="CG18" s="88">
        <v>17.899999999999999</v>
      </c>
      <c r="CH18" s="88">
        <v>3</v>
      </c>
      <c r="CI18" s="88">
        <v>8.6419753086419707E-2</v>
      </c>
      <c r="CJ18" s="88">
        <v>1</v>
      </c>
      <c r="CK18" s="88">
        <v>71.3</v>
      </c>
      <c r="CL18" s="88">
        <v>19.510999999999999</v>
      </c>
      <c r="CM18" s="89">
        <v>73</v>
      </c>
      <c r="CN18" s="88">
        <v>100</v>
      </c>
      <c r="CO18" s="89">
        <v>4.5</v>
      </c>
      <c r="CP18" s="88">
        <v>0.56769630000000004</v>
      </c>
      <c r="CQ18" s="88">
        <v>64.501189999999994</v>
      </c>
      <c r="CR18" s="88">
        <v>78.7</v>
      </c>
      <c r="CS18" s="88">
        <v>12.5922</v>
      </c>
      <c r="CT18" s="88">
        <v>11.91513</v>
      </c>
      <c r="CU18" s="88">
        <v>0.11178</v>
      </c>
      <c r="CV18" s="88">
        <v>9.6999999999999993</v>
      </c>
      <c r="CW18" s="88">
        <v>13</v>
      </c>
      <c r="CX18" s="88">
        <v>12.3</v>
      </c>
      <c r="CY18" s="88">
        <v>1</v>
      </c>
      <c r="CZ18" s="88">
        <v>0.5</v>
      </c>
      <c r="DA18" s="88">
        <v>16</v>
      </c>
      <c r="DB18" s="88">
        <v>8</v>
      </c>
      <c r="DC18" s="88">
        <v>1</v>
      </c>
      <c r="DD18" s="88">
        <v>3</v>
      </c>
      <c r="DE18" s="88">
        <v>1</v>
      </c>
      <c r="DF18" s="88">
        <v>7</v>
      </c>
      <c r="DG18" s="89">
        <v>0</v>
      </c>
      <c r="DH18" s="89">
        <v>1.7725442000000001E-2</v>
      </c>
      <c r="DI18" s="89">
        <v>1.5664398589999999</v>
      </c>
      <c r="DJ18" s="88">
        <v>2</v>
      </c>
      <c r="DK18" s="88">
        <v>1.7597461718857774</v>
      </c>
      <c r="DL18" s="89">
        <v>1098.2054031705836</v>
      </c>
      <c r="DM18" s="89">
        <v>2</v>
      </c>
      <c r="DN18" s="89">
        <v>1.1000000000000001</v>
      </c>
      <c r="DO18" s="88">
        <v>60</v>
      </c>
      <c r="DP18" s="88">
        <v>14</v>
      </c>
      <c r="DQ18" s="89">
        <v>-3.4732526777760802</v>
      </c>
      <c r="DR18" s="88">
        <v>7.2873563218390807</v>
      </c>
      <c r="DS18" s="88">
        <v>105.8</v>
      </c>
      <c r="DT18" s="88">
        <v>2.1022539505792501</v>
      </c>
      <c r="DU18" s="88">
        <v>1.86795773523486</v>
      </c>
      <c r="DV18" s="88">
        <v>6.9645999999999999</v>
      </c>
      <c r="DW18" s="89">
        <v>100</v>
      </c>
      <c r="DX18" s="88">
        <v>100</v>
      </c>
      <c r="DY18" s="88">
        <v>100</v>
      </c>
      <c r="DZ18" s="89">
        <v>71.715900000000005</v>
      </c>
      <c r="EA18" s="88">
        <v>1</v>
      </c>
      <c r="EB18" s="89">
        <v>18.28597332</v>
      </c>
      <c r="EC18" s="88">
        <v>2.3460000000000001</v>
      </c>
      <c r="ED18" s="77"/>
    </row>
    <row r="19" spans="1:134" x14ac:dyDescent="0.25">
      <c r="A19" s="76" t="s">
        <v>97</v>
      </c>
      <c r="B19" s="77">
        <v>1</v>
      </c>
      <c r="C19" s="77" t="s">
        <v>78</v>
      </c>
      <c r="D19" s="77" t="s">
        <v>79</v>
      </c>
      <c r="E19" s="77" t="s">
        <v>80</v>
      </c>
      <c r="F19" s="77" t="s">
        <v>81</v>
      </c>
      <c r="G19" s="78">
        <f t="shared" si="7"/>
        <v>65.572369635313791</v>
      </c>
      <c r="H19" s="79">
        <f t="shared" si="8"/>
        <v>82.162410390497001</v>
      </c>
      <c r="I19" s="79">
        <f t="shared" si="8"/>
        <v>66.166041267527632</v>
      </c>
      <c r="J19" s="79">
        <f t="shared" si="8"/>
        <v>42.560704171805305</v>
      </c>
      <c r="K19" s="79">
        <f t="shared" si="8"/>
        <v>48.431877073995011</v>
      </c>
      <c r="L19" s="79">
        <f t="shared" si="8"/>
        <v>88.540815272744027</v>
      </c>
      <c r="M19" s="80">
        <f t="shared" si="9"/>
        <v>78.555047419663708</v>
      </c>
      <c r="N19" s="80">
        <f t="shared" si="10"/>
        <v>44.171661222260731</v>
      </c>
      <c r="O19" s="80">
        <f t="shared" si="11"/>
        <v>13.51950878187022</v>
      </c>
      <c r="P19" s="80">
        <f t="shared" si="12"/>
        <v>25.860881143293124</v>
      </c>
      <c r="Q19" s="80">
        <f t="shared" si="13"/>
        <v>86.755346789274185</v>
      </c>
      <c r="R19" s="81">
        <f t="shared" si="19"/>
        <v>0.9211696869851731</v>
      </c>
      <c r="S19" s="81">
        <f t="shared" si="19"/>
        <v>0.81835795086047503</v>
      </c>
      <c r="T19" s="81">
        <f t="shared" si="19"/>
        <v>6.996323279855779E-2</v>
      </c>
      <c r="U19" s="81">
        <f t="shared" si="19"/>
        <v>0.10312376588100186</v>
      </c>
      <c r="V19" s="81">
        <f t="shared" si="19"/>
        <v>7.9553035499001015E-2</v>
      </c>
      <c r="W19" s="82">
        <f t="shared" si="19"/>
        <v>0.76350422533912021</v>
      </c>
      <c r="X19" s="82">
        <f t="shared" si="19"/>
        <v>0.65625</v>
      </c>
      <c r="Y19" s="82">
        <f t="shared" si="19"/>
        <v>0.77400000000000002</v>
      </c>
      <c r="Z19" s="82">
        <f t="shared" si="19"/>
        <v>0.36599999999999999</v>
      </c>
      <c r="AA19" s="82">
        <f t="shared" si="19"/>
        <v>1</v>
      </c>
      <c r="AB19" s="82">
        <f t="shared" si="19"/>
        <v>0.11456999666642179</v>
      </c>
      <c r="AC19" s="82">
        <f t="shared" si="19"/>
        <v>1</v>
      </c>
      <c r="AD19" s="82">
        <f t="shared" si="19"/>
        <v>0.90163934426229508</v>
      </c>
      <c r="AE19" s="82">
        <f t="shared" si="19"/>
        <v>0.84999721391556304</v>
      </c>
      <c r="AF19" s="82">
        <f t="shared" si="19"/>
        <v>0.8</v>
      </c>
      <c r="AG19" s="82">
        <f t="shared" si="19"/>
        <v>0.98877665544332216</v>
      </c>
      <c r="AH19" s="82">
        <f t="shared" si="19"/>
        <v>0.43478260869565222</v>
      </c>
      <c r="AI19" s="82">
        <f t="shared" si="19"/>
        <v>0.92871047688051944</v>
      </c>
      <c r="AJ19" s="82">
        <f t="shared" si="19"/>
        <v>1</v>
      </c>
      <c r="AK19" s="82">
        <f t="shared" si="19"/>
        <v>0.47624309392265196</v>
      </c>
      <c r="AL19" s="82">
        <f t="shared" si="19"/>
        <v>0.20734509923059219</v>
      </c>
      <c r="AM19" s="82">
        <f t="shared" si="19"/>
        <v>2.5494542464263838E-2</v>
      </c>
      <c r="AN19" s="82">
        <f t="shared" si="19"/>
        <v>3.0613074481411772E-2</v>
      </c>
      <c r="AO19" s="82">
        <f t="shared" si="19"/>
        <v>0.24186497028718032</v>
      </c>
      <c r="AP19" s="82">
        <f t="shared" si="19"/>
        <v>1</v>
      </c>
      <c r="AQ19" s="82">
        <f t="shared" si="19"/>
        <v>0.26617208625112665</v>
      </c>
      <c r="AR19" s="83">
        <f t="shared" si="19"/>
        <v>1</v>
      </c>
      <c r="AS19" s="83">
        <f t="shared" si="19"/>
        <v>0.5</v>
      </c>
      <c r="AT19" s="83">
        <f t="shared" si="19"/>
        <v>0.57894736842105265</v>
      </c>
      <c r="AU19" s="83">
        <f t="shared" si="19"/>
        <v>0.66666666666666663</v>
      </c>
      <c r="AV19" s="83">
        <f t="shared" si="19"/>
        <v>1</v>
      </c>
      <c r="AW19" s="83">
        <f t="shared" si="19"/>
        <v>1</v>
      </c>
      <c r="AX19" s="83">
        <f t="shared" si="19"/>
        <v>1</v>
      </c>
      <c r="AY19" s="83">
        <f t="shared" si="19"/>
        <v>0.8571428571428571</v>
      </c>
      <c r="AZ19" s="83">
        <f t="shared" si="19"/>
        <v>0</v>
      </c>
      <c r="BA19" s="83">
        <f t="shared" si="19"/>
        <v>7.3691082206767328E-4</v>
      </c>
      <c r="BB19" s="83">
        <f t="shared" si="19"/>
        <v>4.3690608188549536E-3</v>
      </c>
      <c r="BC19" s="83">
        <f t="shared" si="19"/>
        <v>0.66666666666666663</v>
      </c>
      <c r="BD19" s="83">
        <f t="shared" si="19"/>
        <v>0.34060806949163908</v>
      </c>
      <c r="BE19" s="83">
        <f t="shared" si="19"/>
        <v>0.75095475607960682</v>
      </c>
      <c r="BF19" s="83">
        <f t="shared" si="19"/>
        <v>0.5</v>
      </c>
      <c r="BG19" s="83">
        <f t="shared" si="19"/>
        <v>0.29249999999999998</v>
      </c>
      <c r="BH19" s="84">
        <f t="shared" si="19"/>
        <v>0.48484848484848486</v>
      </c>
      <c r="BI19" s="84">
        <f t="shared" si="19"/>
        <v>1</v>
      </c>
      <c r="BJ19" s="84">
        <f t="shared" si="19"/>
        <v>0.25779230187780455</v>
      </c>
      <c r="BK19" s="84">
        <f t="shared" si="19"/>
        <v>0.29054017527253118</v>
      </c>
      <c r="BL19" s="84">
        <f t="shared" si="19"/>
        <v>0.26926596436405253</v>
      </c>
      <c r="BM19" s="84">
        <f t="shared" si="19"/>
        <v>0.22381174090733644</v>
      </c>
      <c r="BN19" s="84">
        <f t="shared" si="19"/>
        <v>0.22744857753416367</v>
      </c>
      <c r="BO19" s="84">
        <f t="shared" si="19"/>
        <v>0.27821943346154315</v>
      </c>
      <c r="BP19" s="85">
        <f t="shared" si="19"/>
        <v>0.98946883433160016</v>
      </c>
      <c r="BQ19" s="85">
        <f t="shared" si="19"/>
        <v>1</v>
      </c>
      <c r="BR19" s="85">
        <f t="shared" si="19"/>
        <v>1</v>
      </c>
      <c r="BS19" s="85">
        <f t="shared" si="19"/>
        <v>0.67321260643576231</v>
      </c>
      <c r="BT19" s="86">
        <v>1</v>
      </c>
      <c r="BU19" s="85">
        <f t="shared" si="15"/>
        <v>9.8105233592076957E-2</v>
      </c>
      <c r="BV19" s="85">
        <f t="shared" si="15"/>
        <v>3.1860406929384306E-2</v>
      </c>
      <c r="BW19" s="87"/>
      <c r="BX19" s="87"/>
      <c r="BY19" s="88">
        <v>49.993000000000002</v>
      </c>
      <c r="BZ19" s="88">
        <v>0.346978557504873</v>
      </c>
      <c r="CA19" s="88">
        <v>118.58333276576234</v>
      </c>
      <c r="CB19" s="88">
        <v>1.9982205930000001</v>
      </c>
      <c r="CC19" s="89">
        <v>1.8674200000000001</v>
      </c>
      <c r="CD19" s="88">
        <v>90.601320000000001</v>
      </c>
      <c r="CE19" s="88">
        <v>22</v>
      </c>
      <c r="CF19" s="88">
        <v>77.400000000000006</v>
      </c>
      <c r="CG19" s="88">
        <v>18.3</v>
      </c>
      <c r="CH19" s="88">
        <v>3</v>
      </c>
      <c r="CI19" s="88">
        <v>9.3256561884012906E-2</v>
      </c>
      <c r="CJ19" s="88">
        <v>1</v>
      </c>
      <c r="CK19" s="88">
        <v>71.900000000000006</v>
      </c>
      <c r="CL19" s="88">
        <v>45.92</v>
      </c>
      <c r="CM19" s="89">
        <v>70</v>
      </c>
      <c r="CN19" s="88">
        <v>99</v>
      </c>
      <c r="CO19" s="89">
        <v>3.6</v>
      </c>
      <c r="CP19" s="88">
        <v>0.48514279999999999</v>
      </c>
      <c r="CQ19" s="88">
        <v>59.258679999999998</v>
      </c>
      <c r="CR19" s="88">
        <v>43.1</v>
      </c>
      <c r="CS19" s="88">
        <v>11.778600000000001</v>
      </c>
      <c r="CT19" s="88">
        <v>9.4476899999999997</v>
      </c>
      <c r="CU19" s="88">
        <v>0.70677999999999996</v>
      </c>
      <c r="CV19" s="88">
        <v>24.2</v>
      </c>
      <c r="CW19" s="88">
        <v>23.5</v>
      </c>
      <c r="CX19" s="88">
        <v>26</v>
      </c>
      <c r="CY19" s="88">
        <v>1</v>
      </c>
      <c r="CZ19" s="88">
        <v>0.5</v>
      </c>
      <c r="DA19" s="88">
        <v>14</v>
      </c>
      <c r="DB19" s="88">
        <v>6</v>
      </c>
      <c r="DC19" s="88">
        <v>1</v>
      </c>
      <c r="DD19" s="88">
        <v>4</v>
      </c>
      <c r="DE19" s="88">
        <v>1</v>
      </c>
      <c r="DF19" s="88">
        <v>7</v>
      </c>
      <c r="DG19" s="89">
        <v>0</v>
      </c>
      <c r="DH19" s="89">
        <v>0.29543388599999998</v>
      </c>
      <c r="DI19" s="89">
        <v>1.0400313349999999</v>
      </c>
      <c r="DJ19" s="88">
        <v>2</v>
      </c>
      <c r="DK19" s="88">
        <v>2.5815838134549089</v>
      </c>
      <c r="DL19" s="89">
        <v>1358.0222612147272</v>
      </c>
      <c r="DM19" s="89">
        <v>3</v>
      </c>
      <c r="DN19" s="89">
        <v>2.17</v>
      </c>
      <c r="DO19" s="88">
        <v>60</v>
      </c>
      <c r="DP19" s="88">
        <v>14</v>
      </c>
      <c r="DQ19" s="89">
        <v>-2.7101169502538101</v>
      </c>
      <c r="DR19" s="88">
        <v>17.63465553235908</v>
      </c>
      <c r="DS19" s="88">
        <v>67.489999999999995</v>
      </c>
      <c r="DT19" s="88">
        <v>3.5112090383128201</v>
      </c>
      <c r="DU19" s="88">
        <v>2.2702161578714102</v>
      </c>
      <c r="DV19" s="88">
        <v>5.9474999999999998</v>
      </c>
      <c r="DW19" s="89">
        <v>99.2</v>
      </c>
      <c r="DX19" s="88">
        <v>100</v>
      </c>
      <c r="DY19" s="88">
        <v>100</v>
      </c>
      <c r="DZ19" s="89">
        <v>66.834999999999994</v>
      </c>
      <c r="EA19" s="88">
        <v>1</v>
      </c>
      <c r="EB19" s="89">
        <v>13.48711001</v>
      </c>
      <c r="EC19" s="88">
        <v>3.38</v>
      </c>
      <c r="ED19" s="77"/>
    </row>
    <row r="20" spans="1:134" x14ac:dyDescent="0.25">
      <c r="A20" s="76" t="s">
        <v>98</v>
      </c>
      <c r="B20" s="77">
        <v>1</v>
      </c>
      <c r="C20" s="77" t="s">
        <v>78</v>
      </c>
      <c r="D20" s="77" t="s">
        <v>79</v>
      </c>
      <c r="E20" s="77" t="s">
        <v>80</v>
      </c>
      <c r="F20" s="77" t="s">
        <v>81</v>
      </c>
      <c r="G20" s="78">
        <f t="shared" si="7"/>
        <v>65.226573396388886</v>
      </c>
      <c r="H20" s="79">
        <f t="shared" si="8"/>
        <v>89.152012135340058</v>
      </c>
      <c r="I20" s="79">
        <f t="shared" si="8"/>
        <v>74.327496078113086</v>
      </c>
      <c r="J20" s="79">
        <f t="shared" si="8"/>
        <v>70.938559137449943</v>
      </c>
      <c r="K20" s="79">
        <f t="shared" si="8"/>
        <v>45.123212608335692</v>
      </c>
      <c r="L20" s="79">
        <f t="shared" si="8"/>
        <v>46.59158702270571</v>
      </c>
      <c r="M20" s="80">
        <f t="shared" si="9"/>
        <v>86.958182666913714</v>
      </c>
      <c r="N20" s="80">
        <f t="shared" si="10"/>
        <v>57.638618124565845</v>
      </c>
      <c r="O20" s="80">
        <f t="shared" si="11"/>
        <v>56.245151597657575</v>
      </c>
      <c r="P20" s="80">
        <f t="shared" si="12"/>
        <v>21.104038075174046</v>
      </c>
      <c r="Q20" s="80">
        <f t="shared" si="13"/>
        <v>38.269962021209103</v>
      </c>
      <c r="R20" s="81">
        <f t="shared" si="19"/>
        <v>0.83117792421746295</v>
      </c>
      <c r="S20" s="81">
        <f t="shared" si="19"/>
        <v>0.96921439718575997</v>
      </c>
      <c r="T20" s="81">
        <f t="shared" si="19"/>
        <v>7.8909523288222663E-2</v>
      </c>
      <c r="U20" s="81">
        <f t="shared" si="19"/>
        <v>1.2933478809200519E-2</v>
      </c>
      <c r="V20" s="81">
        <f t="shared" si="19"/>
        <v>0</v>
      </c>
      <c r="W20" s="82">
        <f t="shared" si="19"/>
        <v>0.89061545828652799</v>
      </c>
      <c r="X20" s="82">
        <f t="shared" si="19"/>
        <v>0.64375000000000004</v>
      </c>
      <c r="Y20" s="82">
        <f t="shared" si="19"/>
        <v>0.91400000000000003</v>
      </c>
      <c r="Z20" s="82">
        <f t="shared" si="19"/>
        <v>0.20199999999999999</v>
      </c>
      <c r="AA20" s="82">
        <f t="shared" si="19"/>
        <v>0.66666666666666663</v>
      </c>
      <c r="AB20" s="82">
        <f t="shared" si="19"/>
        <v>0.19760349630198779</v>
      </c>
      <c r="AC20" s="82">
        <f t="shared" si="19"/>
        <v>1</v>
      </c>
      <c r="AD20" s="82">
        <f t="shared" si="19"/>
        <v>0.75409836065573776</v>
      </c>
      <c r="AE20" s="82">
        <f t="shared" si="19"/>
        <v>0.59724363379706158</v>
      </c>
      <c r="AF20" s="82">
        <f t="shared" si="19"/>
        <v>0.8</v>
      </c>
      <c r="AG20" s="82">
        <f t="shared" si="19"/>
        <v>0.97755331088664421</v>
      </c>
      <c r="AH20" s="82">
        <f t="shared" si="19"/>
        <v>0.43478260869565222</v>
      </c>
      <c r="AI20" s="82">
        <f t="shared" si="19"/>
        <v>1</v>
      </c>
      <c r="AJ20" s="82">
        <f t="shared" si="19"/>
        <v>1</v>
      </c>
      <c r="AK20" s="82">
        <f t="shared" si="19"/>
        <v>0.34696132596685081</v>
      </c>
      <c r="AL20" s="82">
        <f t="shared" si="19"/>
        <v>0.21182540924050344</v>
      </c>
      <c r="AM20" s="82">
        <f t="shared" si="19"/>
        <v>5.6006757195763777E-2</v>
      </c>
      <c r="AN20" s="82">
        <f t="shared" si="19"/>
        <v>7.3694208438854714E-2</v>
      </c>
      <c r="AO20" s="82">
        <f t="shared" si="19"/>
        <v>4.3954030210214927E-2</v>
      </c>
      <c r="AP20" s="82">
        <f t="shared" si="19"/>
        <v>0.2808988764044944</v>
      </c>
      <c r="AQ20" s="82">
        <f t="shared" si="19"/>
        <v>4.5413575539069523E-2</v>
      </c>
      <c r="AR20" s="83">
        <f t="shared" si="19"/>
        <v>1</v>
      </c>
      <c r="AS20" s="83">
        <f t="shared" si="19"/>
        <v>0.5</v>
      </c>
      <c r="AT20" s="83">
        <f t="shared" si="19"/>
        <v>0.68421052631578949</v>
      </c>
      <c r="AU20" s="83">
        <f t="shared" si="19"/>
        <v>0.83333333333333337</v>
      </c>
      <c r="AV20" s="83">
        <f t="shared" si="19"/>
        <v>1</v>
      </c>
      <c r="AW20" s="83">
        <f t="shared" si="19"/>
        <v>1</v>
      </c>
      <c r="AX20" s="83">
        <f t="shared" si="19"/>
        <v>1</v>
      </c>
      <c r="AY20" s="83">
        <f t="shared" si="19"/>
        <v>1</v>
      </c>
      <c r="AZ20" s="83">
        <f t="shared" si="19"/>
        <v>0</v>
      </c>
      <c r="BA20" s="83">
        <f t="shared" si="19"/>
        <v>6.9586550999404848E-2</v>
      </c>
      <c r="BB20" s="83">
        <f t="shared" si="19"/>
        <v>4.2315212233337779E-3</v>
      </c>
      <c r="BC20" s="83">
        <f t="shared" si="19"/>
        <v>0.66666666666666663</v>
      </c>
      <c r="BD20" s="83">
        <f t="shared" si="19"/>
        <v>0.12109332303715709</v>
      </c>
      <c r="BE20" s="83">
        <f t="shared" ref="BE20:BS20" si="20">IF(DL20="",VLOOKUP($B20,$Q$165:$BV$170,COLUMN(BE$157)-$R$162),IF((DL20-DL$171)/(DL$170-DL$171)&lt;0,0,IF((DL20-DL$171)/(DL$170-DL$171)&gt;1,1,(DL20-DL$171)/(DL$170-DL$171))))</f>
        <v>0.2006101459027162</v>
      </c>
      <c r="BF20" s="83">
        <f t="shared" si="20"/>
        <v>0</v>
      </c>
      <c r="BG20" s="83">
        <f t="shared" si="20"/>
        <v>1.4500000000000013E-2</v>
      </c>
      <c r="BH20" s="84">
        <f t="shared" si="20"/>
        <v>0.45677361853832443</v>
      </c>
      <c r="BI20" s="84">
        <f t="shared" si="20"/>
        <v>1</v>
      </c>
      <c r="BJ20" s="84">
        <f t="shared" si="20"/>
        <v>0.33345146176516827</v>
      </c>
      <c r="BK20" s="84">
        <f t="shared" si="20"/>
        <v>0.15962010261904799</v>
      </c>
      <c r="BL20" s="84">
        <f t="shared" si="20"/>
        <v>0.38694496498668479</v>
      </c>
      <c r="BM20" s="84">
        <f t="shared" si="20"/>
        <v>0.22169197699999921</v>
      </c>
      <c r="BN20" s="84">
        <f t="shared" si="20"/>
        <v>0.29551045403917636</v>
      </c>
      <c r="BO20" s="84">
        <f t="shared" si="20"/>
        <v>0.20153626388971846</v>
      </c>
      <c r="BP20" s="85">
        <f t="shared" si="20"/>
        <v>0.97103929441190018</v>
      </c>
      <c r="BQ20" s="85">
        <f t="shared" si="20"/>
        <v>1</v>
      </c>
      <c r="BR20" s="85">
        <f t="shared" si="20"/>
        <v>1</v>
      </c>
      <c r="BS20" s="85">
        <f t="shared" si="20"/>
        <v>0.73572261202056566</v>
      </c>
      <c r="BT20" s="86">
        <v>1</v>
      </c>
      <c r="BU20" s="85">
        <f t="shared" si="15"/>
        <v>0.21635874697677512</v>
      </c>
      <c r="BV20" s="85">
        <f t="shared" si="15"/>
        <v>0.90094677517202926</v>
      </c>
      <c r="BW20" s="87"/>
      <c r="BX20" s="87"/>
      <c r="BY20" s="88">
        <v>45.622999999999998</v>
      </c>
      <c r="BZ20" s="88">
        <v>0.44881889763779498</v>
      </c>
      <c r="CA20" s="88">
        <v>132.73321302706029</v>
      </c>
      <c r="CB20" s="88">
        <v>1.1251938850000001</v>
      </c>
      <c r="CC20" s="89">
        <v>-0.51819000000000004</v>
      </c>
      <c r="CD20" s="88">
        <v>95.617019999999997</v>
      </c>
      <c r="CE20" s="88">
        <v>21.6</v>
      </c>
      <c r="CF20" s="88">
        <v>91.4</v>
      </c>
      <c r="CG20" s="88">
        <v>10.1</v>
      </c>
      <c r="CH20" s="88">
        <v>2</v>
      </c>
      <c r="CI20" s="88">
        <v>0.15189594356260999</v>
      </c>
      <c r="CJ20" s="88">
        <v>1</v>
      </c>
      <c r="CK20" s="88">
        <v>67.400000000000006</v>
      </c>
      <c r="CL20" s="88">
        <v>32.311999999999998</v>
      </c>
      <c r="CM20" s="89">
        <v>70</v>
      </c>
      <c r="CN20" s="88">
        <v>98</v>
      </c>
      <c r="CO20" s="89">
        <v>3.6</v>
      </c>
      <c r="CP20" s="88">
        <v>0.5434466</v>
      </c>
      <c r="CQ20" s="88">
        <v>61.337539999999997</v>
      </c>
      <c r="CR20" s="88">
        <v>31.4</v>
      </c>
      <c r="CS20" s="88">
        <v>11.926959999999999</v>
      </c>
      <c r="CT20" s="88">
        <v>10.978630000000001</v>
      </c>
      <c r="CU20" s="88">
        <v>1.69241</v>
      </c>
      <c r="CV20" s="88">
        <v>5.3</v>
      </c>
      <c r="CW20" s="88">
        <v>5.0999999999999996</v>
      </c>
      <c r="CX20" s="88">
        <v>6.1</v>
      </c>
      <c r="CY20" s="88">
        <v>1</v>
      </c>
      <c r="CZ20" s="88">
        <v>0.5</v>
      </c>
      <c r="DA20" s="88">
        <v>16</v>
      </c>
      <c r="DB20" s="88">
        <v>7.5</v>
      </c>
      <c r="DC20" s="88">
        <v>1</v>
      </c>
      <c r="DD20" s="88">
        <v>4</v>
      </c>
      <c r="DE20" s="88">
        <v>1</v>
      </c>
      <c r="DF20" s="88">
        <v>8</v>
      </c>
      <c r="DG20" s="89">
        <v>0</v>
      </c>
      <c r="DH20" s="89">
        <v>27.897846739999999</v>
      </c>
      <c r="DI20" s="89">
        <v>1.0072907769999999</v>
      </c>
      <c r="DJ20" s="88">
        <v>2</v>
      </c>
      <c r="DK20" s="88">
        <v>0.99687693391815779</v>
      </c>
      <c r="DL20" s="89">
        <v>391.1397996632744</v>
      </c>
      <c r="DM20" s="89">
        <v>1</v>
      </c>
      <c r="DN20" s="89">
        <v>1.0580000000000001</v>
      </c>
      <c r="DO20" s="88"/>
      <c r="DP20" s="88">
        <v>14</v>
      </c>
      <c r="DQ20" s="89">
        <v>-1.14535690321132</v>
      </c>
      <c r="DR20" s="88">
        <v>9.6883177105759994</v>
      </c>
      <c r="DS20" s="88">
        <v>96.746666669999996</v>
      </c>
      <c r="DT20" s="88">
        <v>3.48316505259469</v>
      </c>
      <c r="DU20" s="88">
        <v>2.9344456230591298</v>
      </c>
      <c r="DV20" s="88">
        <v>4.3179999999999996</v>
      </c>
      <c r="DW20" s="89">
        <v>97.8</v>
      </c>
      <c r="DX20" s="88">
        <v>100</v>
      </c>
      <c r="DY20" s="88">
        <v>100</v>
      </c>
      <c r="DZ20" s="89">
        <v>72.834699999999998</v>
      </c>
      <c r="EA20" s="88">
        <v>1</v>
      </c>
      <c r="EB20" s="89">
        <v>23.058382550000001</v>
      </c>
      <c r="EC20" s="88">
        <v>79.45</v>
      </c>
      <c r="ED20" s="77"/>
    </row>
    <row r="21" spans="1:134" ht="15.75" customHeight="1" x14ac:dyDescent="0.25">
      <c r="A21" s="76" t="s">
        <v>99</v>
      </c>
      <c r="B21" s="77">
        <v>1</v>
      </c>
      <c r="C21" s="77" t="s">
        <v>78</v>
      </c>
      <c r="D21" s="77" t="s">
        <v>79</v>
      </c>
      <c r="E21" s="77" t="s">
        <v>80</v>
      </c>
      <c r="F21" s="77" t="s">
        <v>81</v>
      </c>
      <c r="G21" s="78">
        <f t="shared" si="7"/>
        <v>64.947911445097773</v>
      </c>
      <c r="H21" s="79">
        <f t="shared" si="8"/>
        <v>57.751589293099173</v>
      </c>
      <c r="I21" s="79">
        <f t="shared" si="8"/>
        <v>77.305392834470652</v>
      </c>
      <c r="J21" s="79">
        <f t="shared" si="8"/>
        <v>63.483608149409051</v>
      </c>
      <c r="K21" s="79">
        <f t="shared" si="8"/>
        <v>37.823189658448953</v>
      </c>
      <c r="L21" s="79">
        <f t="shared" si="8"/>
        <v>88.375777290061052</v>
      </c>
      <c r="M21" s="80">
        <f t="shared" si="9"/>
        <v>49.207533975253071</v>
      </c>
      <c r="N21" s="80">
        <f t="shared" si="10"/>
        <v>62.552350811704827</v>
      </c>
      <c r="O21" s="80">
        <f t="shared" si="11"/>
        <v>45.020992001738648</v>
      </c>
      <c r="P21" s="80">
        <f t="shared" si="12"/>
        <v>10.608847666267129</v>
      </c>
      <c r="Q21" s="80">
        <f t="shared" si="13"/>
        <v>86.564594052560309</v>
      </c>
      <c r="R21" s="81">
        <f t="shared" ref="R21:BS25" si="21">IF(BY21="",VLOOKUP($B21,$Q$165:$BV$170,COLUMN(R$157)-$R$162),IF((BY21-BY$171)/(BY$170-BY$171)&lt;0,0,IF((BY21-BY$171)/(BY$170-BY$171)&gt;1,1,(BY21-BY$171)/(BY$170-BY$171))))</f>
        <v>0.64200988467874798</v>
      </c>
      <c r="S21" s="81">
        <f t="shared" si="21"/>
        <v>0.84381162074216776</v>
      </c>
      <c r="T21" s="81">
        <f t="shared" si="21"/>
        <v>0.26291179281161581</v>
      </c>
      <c r="U21" s="81">
        <f t="shared" si="21"/>
        <v>0.4653560365946296</v>
      </c>
      <c r="V21" s="81">
        <f t="shared" si="21"/>
        <v>2.4238409467536283E-2</v>
      </c>
      <c r="W21" s="82">
        <f t="shared" si="21"/>
        <v>0.88351368987828449</v>
      </c>
      <c r="X21" s="82">
        <f t="shared" si="21"/>
        <v>0.71250000000000002</v>
      </c>
      <c r="Y21" s="82">
        <f t="shared" si="21"/>
        <v>0.995</v>
      </c>
      <c r="Z21" s="82">
        <f t="shared" si="21"/>
        <v>0.64</v>
      </c>
      <c r="AA21" s="82">
        <f t="shared" si="21"/>
        <v>0.66666666666666663</v>
      </c>
      <c r="AB21" s="82">
        <f t="shared" si="21"/>
        <v>0.49365094611468613</v>
      </c>
      <c r="AC21" s="82">
        <f t="shared" si="21"/>
        <v>1</v>
      </c>
      <c r="AD21" s="82">
        <f t="shared" si="21"/>
        <v>0.88524590163934425</v>
      </c>
      <c r="AE21" s="82">
        <f t="shared" si="21"/>
        <v>0.51823027916566056</v>
      </c>
      <c r="AF21" s="82">
        <f t="shared" si="21"/>
        <v>1</v>
      </c>
      <c r="AG21" s="82">
        <f t="shared" si="21"/>
        <v>0.99102132435465773</v>
      </c>
      <c r="AH21" s="82">
        <f t="shared" si="21"/>
        <v>0.89130434782608692</v>
      </c>
      <c r="AI21" s="82">
        <f t="shared" si="21"/>
        <v>1</v>
      </c>
      <c r="AJ21" s="82">
        <f t="shared" si="21"/>
        <v>1</v>
      </c>
      <c r="AK21" s="82">
        <f t="shared" si="21"/>
        <v>0.69171270718232047</v>
      </c>
      <c r="AL21" s="82">
        <f t="shared" si="21"/>
        <v>0.45695055049589622</v>
      </c>
      <c r="AM21" s="82">
        <f t="shared" si="21"/>
        <v>0.18375191780073849</v>
      </c>
      <c r="AN21" s="82">
        <f t="shared" si="21"/>
        <v>8.1976339919430929E-2</v>
      </c>
      <c r="AO21" s="82">
        <f t="shared" si="21"/>
        <v>8.7934239116207236E-2</v>
      </c>
      <c r="AP21" s="82">
        <f t="shared" si="21"/>
        <v>0.26404494382022475</v>
      </c>
      <c r="AQ21" s="82">
        <f t="shared" si="21"/>
        <v>0.11973930527629478</v>
      </c>
      <c r="AR21" s="83">
        <f t="shared" si="21"/>
        <v>1</v>
      </c>
      <c r="AS21" s="83">
        <f t="shared" si="21"/>
        <v>1</v>
      </c>
      <c r="AT21" s="83">
        <f t="shared" si="21"/>
        <v>0.52631578947368418</v>
      </c>
      <c r="AU21" s="83">
        <f t="shared" si="21"/>
        <v>0.88888888888888884</v>
      </c>
      <c r="AV21" s="83">
        <f t="shared" si="21"/>
        <v>1</v>
      </c>
      <c r="AW21" s="83">
        <f t="shared" si="21"/>
        <v>0.66666666666666663</v>
      </c>
      <c r="AX21" s="83">
        <f t="shared" si="21"/>
        <v>1</v>
      </c>
      <c r="AY21" s="83">
        <f t="shared" si="21"/>
        <v>1</v>
      </c>
      <c r="AZ21" s="83">
        <f t="shared" si="21"/>
        <v>1</v>
      </c>
      <c r="BA21" s="83">
        <f t="shared" si="21"/>
        <v>1</v>
      </c>
      <c r="BB21" s="83">
        <f t="shared" si="21"/>
        <v>0.44417471851913465</v>
      </c>
      <c r="BC21" s="83">
        <f t="shared" si="21"/>
        <v>0.66666666666666663</v>
      </c>
      <c r="BD21" s="83">
        <f t="shared" si="21"/>
        <v>0.23560930271825298</v>
      </c>
      <c r="BE21" s="83">
        <f t="shared" si="21"/>
        <v>0.1111219272838818</v>
      </c>
      <c r="BF21" s="83">
        <f t="shared" si="21"/>
        <v>0.25</v>
      </c>
      <c r="BG21" s="83">
        <f t="shared" si="21"/>
        <v>1</v>
      </c>
      <c r="BH21" s="84">
        <f t="shared" si="21"/>
        <v>0.54545454545454541</v>
      </c>
      <c r="BI21" s="84">
        <f t="shared" si="21"/>
        <v>0.8571428571428571</v>
      </c>
      <c r="BJ21" s="84">
        <f t="shared" si="21"/>
        <v>0.23028942008187628</v>
      </c>
      <c r="BK21" s="84">
        <f t="shared" si="21"/>
        <v>0.37845754714546098</v>
      </c>
      <c r="BL21" s="84">
        <f t="shared" si="21"/>
        <v>0.80761018590462286</v>
      </c>
      <c r="BM21" s="84">
        <f t="shared" si="21"/>
        <v>0.22617669462110765</v>
      </c>
      <c r="BN21" s="84">
        <f t="shared" si="21"/>
        <v>0.27317236518646509</v>
      </c>
      <c r="BO21" s="84">
        <f t="shared" si="21"/>
        <v>0.28003121746185933</v>
      </c>
      <c r="BP21" s="85">
        <f t="shared" si="21"/>
        <v>0.98815243862305002</v>
      </c>
      <c r="BQ21" s="85">
        <f t="shared" si="21"/>
        <v>1</v>
      </c>
      <c r="BR21" s="85">
        <f t="shared" si="21"/>
        <v>1</v>
      </c>
      <c r="BS21" s="85">
        <f t="shared" si="21"/>
        <v>0.93540622337381774</v>
      </c>
      <c r="BT21" s="86">
        <v>1</v>
      </c>
      <c r="BU21" s="85">
        <f t="shared" si="15"/>
        <v>8.4825296781094336E-2</v>
      </c>
      <c r="BV21" s="85">
        <f t="shared" si="15"/>
        <v>0.15330628696644644</v>
      </c>
      <c r="BW21" s="87"/>
      <c r="BX21" s="87"/>
      <c r="BY21" s="88">
        <v>36.436999999999998</v>
      </c>
      <c r="BZ21" s="88">
        <v>0.36416184971098298</v>
      </c>
      <c r="CA21" s="88">
        <v>423.75998938435407</v>
      </c>
      <c r="CB21" s="88">
        <v>5.5045676410000004</v>
      </c>
      <c r="CC21" s="89">
        <v>0.56896999999999998</v>
      </c>
      <c r="CD21" s="88"/>
      <c r="CE21" s="88">
        <v>23.8</v>
      </c>
      <c r="CF21" s="88">
        <v>99.5</v>
      </c>
      <c r="CG21" s="88">
        <v>32</v>
      </c>
      <c r="CH21" s="88">
        <v>2</v>
      </c>
      <c r="CI21" s="88">
        <v>0.36096866096866098</v>
      </c>
      <c r="CJ21" s="88">
        <v>1</v>
      </c>
      <c r="CK21" s="88">
        <v>71.400000000000006</v>
      </c>
      <c r="CL21" s="88">
        <v>28.058</v>
      </c>
      <c r="CM21" s="89">
        <v>80</v>
      </c>
      <c r="CN21" s="88">
        <v>99.2</v>
      </c>
      <c r="CO21" s="89">
        <v>5.7</v>
      </c>
      <c r="CP21" s="88">
        <v>0.56393389999999999</v>
      </c>
      <c r="CQ21" s="88">
        <v>55.152819999999998</v>
      </c>
      <c r="CR21" s="88">
        <v>62.6</v>
      </c>
      <c r="CS21" s="88">
        <v>20.043980000000001</v>
      </c>
      <c r="CT21" s="88">
        <v>17.388200000000001</v>
      </c>
      <c r="CU21" s="88"/>
      <c r="CV21" s="88">
        <v>9.5</v>
      </c>
      <c r="CW21" s="88">
        <v>4.8</v>
      </c>
      <c r="CX21" s="88">
        <v>12.8</v>
      </c>
      <c r="CY21" s="88">
        <v>1</v>
      </c>
      <c r="CZ21" s="88">
        <v>1</v>
      </c>
      <c r="DA21" s="88">
        <v>13</v>
      </c>
      <c r="DB21" s="88">
        <v>8</v>
      </c>
      <c r="DC21" s="88">
        <v>1</v>
      </c>
      <c r="DD21" s="88">
        <v>3</v>
      </c>
      <c r="DE21" s="88">
        <v>1</v>
      </c>
      <c r="DF21" s="88">
        <v>8</v>
      </c>
      <c r="DG21" s="89">
        <v>1</v>
      </c>
      <c r="DH21" s="89">
        <v>582.59578939999994</v>
      </c>
      <c r="DI21" s="89">
        <v>105.73339319999999</v>
      </c>
      <c r="DJ21" s="88">
        <v>2</v>
      </c>
      <c r="DK21" s="88">
        <v>1.8235834023838358</v>
      </c>
      <c r="DL21" s="89">
        <v>233.92087265275526</v>
      </c>
      <c r="DM21" s="89">
        <v>2</v>
      </c>
      <c r="DN21" s="89">
        <v>5</v>
      </c>
      <c r="DO21" s="88">
        <v>64</v>
      </c>
      <c r="DP21" s="88">
        <v>13</v>
      </c>
      <c r="DQ21" s="89">
        <v>-3.2789233006926599</v>
      </c>
      <c r="DR21" s="88">
        <v>22.970897127295615</v>
      </c>
      <c r="DS21" s="88">
        <v>201.33</v>
      </c>
      <c r="DT21" s="88">
        <v>3.54249682840278</v>
      </c>
      <c r="DU21" s="88">
        <v>2.7164437463277502</v>
      </c>
      <c r="DV21" s="88">
        <v>5.9859999999999998</v>
      </c>
      <c r="DW21" s="89">
        <v>99.1</v>
      </c>
      <c r="DX21" s="88">
        <v>100</v>
      </c>
      <c r="DY21" s="88">
        <v>100</v>
      </c>
      <c r="DZ21" s="89">
        <v>92.000299999999996</v>
      </c>
      <c r="EA21" s="88">
        <v>1</v>
      </c>
      <c r="EB21" s="89">
        <v>12.41225066</v>
      </c>
      <c r="EC21" s="88">
        <v>14.01</v>
      </c>
      <c r="ED21" s="77"/>
    </row>
    <row r="22" spans="1:134" ht="15.75" customHeight="1" x14ac:dyDescent="0.25">
      <c r="A22" s="76" t="s">
        <v>100</v>
      </c>
      <c r="B22" s="77">
        <v>1</v>
      </c>
      <c r="C22" s="77" t="s">
        <v>78</v>
      </c>
      <c r="D22" s="77" t="s">
        <v>79</v>
      </c>
      <c r="E22" s="77" t="s">
        <v>80</v>
      </c>
      <c r="F22" s="77" t="s">
        <v>81</v>
      </c>
      <c r="G22" s="78">
        <f t="shared" si="7"/>
        <v>64.727668174922954</v>
      </c>
      <c r="H22" s="79">
        <f t="shared" ref="H22:L37" si="22">+(M22-MIN(M$6:M$153))/(100-MIN(M$6:M$153))*100</f>
        <v>81.699058788934749</v>
      </c>
      <c r="I22" s="79">
        <f t="shared" si="22"/>
        <v>82.770380428399221</v>
      </c>
      <c r="J22" s="79">
        <f t="shared" si="22"/>
        <v>73.370189346441677</v>
      </c>
      <c r="K22" s="79">
        <f t="shared" si="22"/>
        <v>32.353306762056299</v>
      </c>
      <c r="L22" s="79">
        <f t="shared" si="22"/>
        <v>53.445405548782801</v>
      </c>
      <c r="M22" s="80">
        <f t="shared" si="9"/>
        <v>77.997990477495279</v>
      </c>
      <c r="N22" s="80">
        <f t="shared" si="10"/>
        <v>71.569952955824121</v>
      </c>
      <c r="O22" s="80">
        <f t="shared" si="11"/>
        <v>59.906209274329633</v>
      </c>
      <c r="P22" s="80">
        <f t="shared" si="12"/>
        <v>2.7448364287469937</v>
      </c>
      <c r="Q22" s="80">
        <f t="shared" si="13"/>
        <v>46.191681734063096</v>
      </c>
      <c r="R22" s="81">
        <f t="shared" si="21"/>
        <v>0.91192339373970344</v>
      </c>
      <c r="S22" s="81">
        <f t="shared" si="21"/>
        <v>0.89438811230408866</v>
      </c>
      <c r="T22" s="81">
        <f t="shared" si="21"/>
        <v>0.19124774081402326</v>
      </c>
      <c r="U22" s="81">
        <f t="shared" si="21"/>
        <v>0.17827980392680676</v>
      </c>
      <c r="V22" s="81">
        <f t="shared" si="21"/>
        <v>0</v>
      </c>
      <c r="W22" s="82">
        <f t="shared" si="21"/>
        <v>0.99091161146807027</v>
      </c>
      <c r="X22" s="82">
        <f t="shared" si="21"/>
        <v>0.85312500000000002</v>
      </c>
      <c r="Y22" s="82">
        <f t="shared" si="21"/>
        <v>1</v>
      </c>
      <c r="Z22" s="82">
        <f t="shared" si="21"/>
        <v>0.61199999999999999</v>
      </c>
      <c r="AA22" s="82">
        <f t="shared" si="21"/>
        <v>0.66666666666666663</v>
      </c>
      <c r="AB22" s="82">
        <f t="shared" si="21"/>
        <v>8.740754970704058E-2</v>
      </c>
      <c r="AC22" s="82">
        <f t="shared" si="21"/>
        <v>1</v>
      </c>
      <c r="AD22" s="82">
        <f t="shared" si="21"/>
        <v>0.9049180327868851</v>
      </c>
      <c r="AE22" s="82">
        <f t="shared" si="21"/>
        <v>0.95254369509091918</v>
      </c>
      <c r="AF22" s="82">
        <f t="shared" si="21"/>
        <v>1</v>
      </c>
      <c r="AG22" s="82">
        <f t="shared" si="21"/>
        <v>1</v>
      </c>
      <c r="AH22" s="82">
        <f t="shared" si="21"/>
        <v>0.73913043478260876</v>
      </c>
      <c r="AI22" s="82">
        <f t="shared" si="21"/>
        <v>1</v>
      </c>
      <c r="AJ22" s="82">
        <f t="shared" si="21"/>
        <v>1</v>
      </c>
      <c r="AK22" s="82">
        <f t="shared" si="21"/>
        <v>1</v>
      </c>
      <c r="AL22" s="82">
        <f t="shared" si="21"/>
        <v>0.19632883953447774</v>
      </c>
      <c r="AM22" s="82">
        <f t="shared" si="21"/>
        <v>4.8144621209192044E-2</v>
      </c>
      <c r="AN22" s="82">
        <f t="shared" si="21"/>
        <v>0.12011472800179732</v>
      </c>
      <c r="AO22" s="82">
        <f t="shared" si="21"/>
        <v>6.5944134663211085E-2</v>
      </c>
      <c r="AP22" s="82">
        <f t="shared" si="21"/>
        <v>0.33146067415730346</v>
      </c>
      <c r="AQ22" s="82">
        <f t="shared" si="21"/>
        <v>6.6491021285446844E-2</v>
      </c>
      <c r="AR22" s="83">
        <f t="shared" si="21"/>
        <v>1</v>
      </c>
      <c r="AS22" s="83">
        <f t="shared" si="21"/>
        <v>0.5</v>
      </c>
      <c r="AT22" s="83">
        <f t="shared" si="21"/>
        <v>0.84210526315789469</v>
      </c>
      <c r="AU22" s="83">
        <f t="shared" si="21"/>
        <v>0.5</v>
      </c>
      <c r="AV22" s="83">
        <f t="shared" si="21"/>
        <v>1</v>
      </c>
      <c r="AW22" s="83">
        <f t="shared" si="21"/>
        <v>1</v>
      </c>
      <c r="AX22" s="83">
        <f t="shared" si="21"/>
        <v>1</v>
      </c>
      <c r="AY22" s="83">
        <f t="shared" si="21"/>
        <v>1</v>
      </c>
      <c r="AZ22" s="83">
        <f t="shared" si="21"/>
        <v>1</v>
      </c>
      <c r="BA22" s="83">
        <f t="shared" si="21"/>
        <v>2.9215042081910943E-2</v>
      </c>
      <c r="BB22" s="83">
        <f t="shared" si="21"/>
        <v>4.418013032011648E-2</v>
      </c>
      <c r="BC22" s="83">
        <f t="shared" si="21"/>
        <v>0.66666666666666663</v>
      </c>
      <c r="BD22" s="83">
        <f t="shared" si="21"/>
        <v>7.498559646356949E-2</v>
      </c>
      <c r="BE22" s="83">
        <f t="shared" si="21"/>
        <v>0.11873839997210853</v>
      </c>
      <c r="BF22" s="83">
        <f t="shared" si="21"/>
        <v>0.25</v>
      </c>
      <c r="BG22" s="83">
        <f t="shared" si="21"/>
        <v>2.0749999999999991E-2</v>
      </c>
      <c r="BH22" s="84">
        <f t="shared" si="21"/>
        <v>0.45677361853832443</v>
      </c>
      <c r="BI22" s="84">
        <f t="shared" si="21"/>
        <v>1</v>
      </c>
      <c r="BJ22" s="84">
        <f t="shared" si="21"/>
        <v>0.23810659802320461</v>
      </c>
      <c r="BK22" s="84">
        <f t="shared" si="21"/>
        <v>0.27172875436260963</v>
      </c>
      <c r="BL22" s="84">
        <f t="shared" si="21"/>
        <v>0.44738668008887411</v>
      </c>
      <c r="BM22" s="84">
        <f t="shared" si="21"/>
        <v>0.33940460611407658</v>
      </c>
      <c r="BN22" s="84">
        <f t="shared" si="21"/>
        <v>0.73283004841635579</v>
      </c>
      <c r="BO22" s="84">
        <f t="shared" si="21"/>
        <v>0.33719417915495259</v>
      </c>
      <c r="BP22" s="85">
        <f t="shared" si="21"/>
        <v>1</v>
      </c>
      <c r="BQ22" s="85">
        <f t="shared" si="21"/>
        <v>1</v>
      </c>
      <c r="BR22" s="85">
        <f t="shared" si="21"/>
        <v>1</v>
      </c>
      <c r="BS22" s="85">
        <f t="shared" si="21"/>
        <v>0.85128438643335369</v>
      </c>
      <c r="BT22" s="86">
        <v>1</v>
      </c>
      <c r="BU22" s="85">
        <f t="shared" ref="BU22:BV37" si="23">IF(EB22="",VLOOKUP($B22,$Q$165:$BV$170,COLUMN(BU$157)-$R$162),IF((EB22-EB$171)/(EB$170-EB$171)&lt;0,0,IF((EB22-EB$171)/(EB$170-EB$171)&gt;1,1,(EB22-EB$171)/(EB$170-EB$171))))</f>
        <v>0.14166769539588592</v>
      </c>
      <c r="BV22" s="85">
        <f t="shared" si="23"/>
        <v>0.87501242449619387</v>
      </c>
      <c r="BW22" s="87"/>
      <c r="BX22" s="87"/>
      <c r="BY22" s="88">
        <v>49.543999999999997</v>
      </c>
      <c r="BZ22" s="88">
        <v>0.39830508474576298</v>
      </c>
      <c r="CA22" s="88">
        <v>310.4127024863015</v>
      </c>
      <c r="CB22" s="88">
        <v>2.725718316</v>
      </c>
      <c r="CC22" s="89">
        <v>-1.3162700000000001</v>
      </c>
      <c r="CD22" s="88">
        <v>99.574619999999996</v>
      </c>
      <c r="CE22" s="88">
        <v>28.3</v>
      </c>
      <c r="CF22" s="88">
        <v>100</v>
      </c>
      <c r="CG22" s="88">
        <v>30.6</v>
      </c>
      <c r="CH22" s="88">
        <v>2</v>
      </c>
      <c r="CI22" s="88">
        <v>7.4074074074074098E-2</v>
      </c>
      <c r="CJ22" s="88">
        <v>1</v>
      </c>
      <c r="CK22" s="88">
        <v>72</v>
      </c>
      <c r="CL22" s="88">
        <v>51.441000000000003</v>
      </c>
      <c r="CM22" s="89">
        <v>80</v>
      </c>
      <c r="CN22" s="88">
        <v>100</v>
      </c>
      <c r="CO22" s="89">
        <v>5</v>
      </c>
      <c r="CP22" s="88">
        <v>0.52850189999999997</v>
      </c>
      <c r="CQ22" s="88">
        <v>54.928519999999999</v>
      </c>
      <c r="CR22" s="88">
        <v>90.5</v>
      </c>
      <c r="CS22" s="88">
        <v>11.41381</v>
      </c>
      <c r="CT22" s="88">
        <v>10.584149999999999</v>
      </c>
      <c r="CU22" s="88">
        <v>2.7544400000000002</v>
      </c>
      <c r="CV22" s="88">
        <v>7.4</v>
      </c>
      <c r="CW22" s="88">
        <v>6</v>
      </c>
      <c r="CX22" s="88">
        <v>8</v>
      </c>
      <c r="CY22" s="88">
        <v>1</v>
      </c>
      <c r="CZ22" s="88">
        <v>0.5</v>
      </c>
      <c r="DA22" s="88">
        <v>19</v>
      </c>
      <c r="DB22" s="88">
        <v>4.5</v>
      </c>
      <c r="DC22" s="88">
        <v>1</v>
      </c>
      <c r="DD22" s="88">
        <v>4</v>
      </c>
      <c r="DE22" s="88">
        <v>1</v>
      </c>
      <c r="DF22" s="88">
        <v>8</v>
      </c>
      <c r="DG22" s="89">
        <v>1</v>
      </c>
      <c r="DH22" s="89">
        <v>11.712561620000001</v>
      </c>
      <c r="DI22" s="89">
        <v>10.516841449999999</v>
      </c>
      <c r="DJ22" s="88">
        <v>2</v>
      </c>
      <c r="DK22" s="88">
        <v>0.66401897024547685</v>
      </c>
      <c r="DL22" s="89">
        <v>247.30200462889121</v>
      </c>
      <c r="DM22" s="89">
        <v>2</v>
      </c>
      <c r="DN22" s="89">
        <v>1.083</v>
      </c>
      <c r="DO22" s="88"/>
      <c r="DP22" s="88">
        <v>14</v>
      </c>
      <c r="DQ22" s="89">
        <v>-3.1172507716634899</v>
      </c>
      <c r="DR22" s="88">
        <v>16.492875647668392</v>
      </c>
      <c r="DS22" s="88">
        <v>111.7733333</v>
      </c>
      <c r="DT22" s="88">
        <v>5.04047588249062</v>
      </c>
      <c r="DU22" s="88">
        <v>7.2023350085048996</v>
      </c>
      <c r="DV22" s="88">
        <v>7.2007000000000003</v>
      </c>
      <c r="DW22" s="89">
        <v>100</v>
      </c>
      <c r="DX22" s="88">
        <v>100</v>
      </c>
      <c r="DY22" s="88">
        <v>100</v>
      </c>
      <c r="DZ22" s="89">
        <v>83.926299999999998</v>
      </c>
      <c r="EA22" s="88">
        <v>1</v>
      </c>
      <c r="EB22" s="89">
        <v>17.012994209999999</v>
      </c>
      <c r="EC22" s="88">
        <v>77.180000000000007</v>
      </c>
      <c r="ED22" s="77"/>
    </row>
    <row r="23" spans="1:134" ht="15.75" customHeight="1" x14ac:dyDescent="0.25">
      <c r="A23" s="76" t="s">
        <v>101</v>
      </c>
      <c r="B23" s="77">
        <v>4</v>
      </c>
      <c r="C23" s="77" t="s">
        <v>78</v>
      </c>
      <c r="D23" s="77" t="s">
        <v>79</v>
      </c>
      <c r="E23" s="77" t="s">
        <v>80</v>
      </c>
      <c r="F23" s="77" t="s">
        <v>81</v>
      </c>
      <c r="G23" s="78">
        <f t="shared" si="7"/>
        <v>64.666242547995267</v>
      </c>
      <c r="H23" s="79">
        <f t="shared" si="22"/>
        <v>68.231147436597439</v>
      </c>
      <c r="I23" s="79">
        <f t="shared" si="22"/>
        <v>73.343994020020801</v>
      </c>
      <c r="J23" s="79">
        <f t="shared" si="22"/>
        <v>64.533536187562106</v>
      </c>
      <c r="K23" s="79">
        <f t="shared" si="22"/>
        <v>41.29265508670548</v>
      </c>
      <c r="L23" s="79">
        <f t="shared" si="22"/>
        <v>75.929880009090553</v>
      </c>
      <c r="M23" s="80">
        <f t="shared" si="9"/>
        <v>61.806412656174736</v>
      </c>
      <c r="N23" s="80">
        <f t="shared" si="10"/>
        <v>56.015772671512721</v>
      </c>
      <c r="O23" s="80">
        <f t="shared" si="11"/>
        <v>46.601761598126934</v>
      </c>
      <c r="P23" s="80">
        <f t="shared" si="12"/>
        <v>15.596873119972992</v>
      </c>
      <c r="Q23" s="80">
        <f t="shared" si="13"/>
        <v>72.179487493392131</v>
      </c>
      <c r="R23" s="81">
        <f t="shared" si="21"/>
        <v>0.63813838550247126</v>
      </c>
      <c r="S23" s="81">
        <f t="shared" si="21"/>
        <v>0.69712384344626865</v>
      </c>
      <c r="T23" s="81">
        <f t="shared" si="21"/>
        <v>0.11868714210337133</v>
      </c>
      <c r="U23" s="81">
        <f t="shared" si="21"/>
        <v>2.56144674581558E-2</v>
      </c>
      <c r="V23" s="81">
        <f t="shared" si="21"/>
        <v>4.399354176340531E-3</v>
      </c>
      <c r="W23" s="82">
        <f t="shared" si="21"/>
        <v>0.91128722127133011</v>
      </c>
      <c r="X23" s="82">
        <f t="shared" si="21"/>
        <v>0.43437500000000001</v>
      </c>
      <c r="Y23" s="82">
        <f t="shared" si="21"/>
        <v>1</v>
      </c>
      <c r="Z23" s="82">
        <f t="shared" si="21"/>
        <v>0.32</v>
      </c>
      <c r="AA23" s="82">
        <f t="shared" si="21"/>
        <v>1</v>
      </c>
      <c r="AB23" s="82">
        <f t="shared" si="21"/>
        <v>0.18199500528287393</v>
      </c>
      <c r="AC23" s="82">
        <f t="shared" si="21"/>
        <v>1</v>
      </c>
      <c r="AD23" s="82">
        <f t="shared" si="21"/>
        <v>0.74426229508196695</v>
      </c>
      <c r="AE23" s="82">
        <f t="shared" si="21"/>
        <v>0.59044558777094669</v>
      </c>
      <c r="AF23" s="82">
        <f t="shared" si="21"/>
        <v>0.68</v>
      </c>
      <c r="AG23" s="82">
        <f t="shared" si="21"/>
        <v>0.8630751964085297</v>
      </c>
      <c r="AH23" s="82">
        <f t="shared" si="21"/>
        <v>0.78260869565217395</v>
      </c>
      <c r="AI23" s="82">
        <f t="shared" si="21"/>
        <v>1</v>
      </c>
      <c r="AJ23" s="82">
        <f t="shared" si="21"/>
        <v>1</v>
      </c>
      <c r="AK23" s="82">
        <f t="shared" si="21"/>
        <v>0.21546961325966851</v>
      </c>
      <c r="AL23" s="82">
        <f t="shared" si="21"/>
        <v>0.15663630065791337</v>
      </c>
      <c r="AM23" s="82">
        <f t="shared" si="21"/>
        <v>5.9073245339380499E-2</v>
      </c>
      <c r="AN23" s="82">
        <f t="shared" si="21"/>
        <v>3.237368249436369E-2</v>
      </c>
      <c r="AO23" s="82">
        <f t="shared" si="21"/>
        <v>6.9085578156496255E-2</v>
      </c>
      <c r="AP23" s="82">
        <f t="shared" si="21"/>
        <v>0.53370786516853941</v>
      </c>
      <c r="AQ23" s="82">
        <f t="shared" si="21"/>
        <v>7.7584413783540168E-2</v>
      </c>
      <c r="AR23" s="83">
        <f t="shared" si="21"/>
        <v>1</v>
      </c>
      <c r="AS23" s="83">
        <f t="shared" si="21"/>
        <v>0.5</v>
      </c>
      <c r="AT23" s="83">
        <f t="shared" si="21"/>
        <v>0.42105263157894735</v>
      </c>
      <c r="AU23" s="83">
        <f t="shared" si="21"/>
        <v>0.83333333333333337</v>
      </c>
      <c r="AV23" s="83">
        <f t="shared" si="21"/>
        <v>1</v>
      </c>
      <c r="AW23" s="83">
        <f t="shared" si="21"/>
        <v>1</v>
      </c>
      <c r="AX23" s="83">
        <f t="shared" si="21"/>
        <v>1</v>
      </c>
      <c r="AY23" s="83">
        <f t="shared" si="21"/>
        <v>0.8571428571428571</v>
      </c>
      <c r="AZ23" s="83">
        <f t="shared" si="21"/>
        <v>0</v>
      </c>
      <c r="BA23" s="83">
        <f t="shared" si="21"/>
        <v>1.7506485642862239E-3</v>
      </c>
      <c r="BB23" s="83">
        <f t="shared" si="21"/>
        <v>2.0062715650764604E-2</v>
      </c>
      <c r="BC23" s="83">
        <f t="shared" si="21"/>
        <v>0.66666666666666663</v>
      </c>
      <c r="BD23" s="83">
        <f t="shared" si="21"/>
        <v>0.18745184216992167</v>
      </c>
      <c r="BE23" s="83">
        <f t="shared" si="21"/>
        <v>0.13081397821728613</v>
      </c>
      <c r="BF23" s="83">
        <f t="shared" si="21"/>
        <v>0.25</v>
      </c>
      <c r="BG23" s="83">
        <f t="shared" si="21"/>
        <v>1.0000000000000009E-3</v>
      </c>
      <c r="BH23" s="84">
        <f t="shared" si="21"/>
        <v>0.37878787878787878</v>
      </c>
      <c r="BI23" s="84">
        <f t="shared" si="21"/>
        <v>1</v>
      </c>
      <c r="BJ23" s="84">
        <f t="shared" si="21"/>
        <v>0.49219357677628683</v>
      </c>
      <c r="BK23" s="84">
        <f t="shared" si="21"/>
        <v>0.25958322782784016</v>
      </c>
      <c r="BL23" s="84">
        <f t="shared" si="21"/>
        <v>0.3200273516611386</v>
      </c>
      <c r="BM23" s="84">
        <f t="shared" si="21"/>
        <v>0.6075135842199153</v>
      </c>
      <c r="BN23" s="84">
        <f t="shared" si="21"/>
        <v>0.41790475261635884</v>
      </c>
      <c r="BO23" s="84">
        <f t="shared" si="21"/>
        <v>0.16124407009567351</v>
      </c>
      <c r="BP23" s="85">
        <f t="shared" si="21"/>
        <v>0.87889159481340084</v>
      </c>
      <c r="BQ23" s="85">
        <f t="shared" si="21"/>
        <v>0.97229013854930724</v>
      </c>
      <c r="BR23" s="85">
        <f t="shared" si="21"/>
        <v>1</v>
      </c>
      <c r="BS23" s="85">
        <f t="shared" si="21"/>
        <v>0.80204800238213358</v>
      </c>
      <c r="BT23" s="86">
        <v>1</v>
      </c>
      <c r="BU23" s="85">
        <f t="shared" si="23"/>
        <v>0.18373659941457321</v>
      </c>
      <c r="BV23" s="85">
        <f t="shared" si="23"/>
        <v>0.23396554501552061</v>
      </c>
      <c r="BW23" s="87"/>
      <c r="BX23" s="87"/>
      <c r="BY23" s="88">
        <v>36.249000000000002</v>
      </c>
      <c r="BZ23" s="88">
        <v>0.26513569937369502</v>
      </c>
      <c r="CA23" s="88">
        <v>195.64739449301328</v>
      </c>
      <c r="CB23" s="88">
        <v>1.247943708</v>
      </c>
      <c r="CC23" s="89">
        <v>0.10327</v>
      </c>
      <c r="CD23" s="88">
        <v>96.43271</v>
      </c>
      <c r="CE23" s="88">
        <v>14.9</v>
      </c>
      <c r="CF23" s="88">
        <v>100</v>
      </c>
      <c r="CG23" s="88">
        <v>16</v>
      </c>
      <c r="CH23" s="88">
        <v>3</v>
      </c>
      <c r="CI23" s="88">
        <v>0.14087301587301601</v>
      </c>
      <c r="CJ23" s="88">
        <v>1</v>
      </c>
      <c r="CK23" s="88">
        <v>67.099999999999994</v>
      </c>
      <c r="CL23" s="88">
        <v>31.946000000000002</v>
      </c>
      <c r="CM23" s="89">
        <v>64</v>
      </c>
      <c r="CN23" s="88">
        <v>87.8</v>
      </c>
      <c r="CO23" s="89">
        <v>5.2</v>
      </c>
      <c r="CP23" s="88">
        <v>0.57906990000000003</v>
      </c>
      <c r="CQ23" s="88">
        <v>65.643199999999993</v>
      </c>
      <c r="CR23" s="88">
        <v>19.5</v>
      </c>
      <c r="CS23" s="88">
        <v>10.09944</v>
      </c>
      <c r="CT23" s="88">
        <v>11.132490000000001</v>
      </c>
      <c r="CU23" s="88">
        <v>0.74705999999999995</v>
      </c>
      <c r="CV23" s="88">
        <v>7.7</v>
      </c>
      <c r="CW23" s="88">
        <v>9.6</v>
      </c>
      <c r="CX23" s="88">
        <v>9</v>
      </c>
      <c r="CY23" s="88">
        <v>1</v>
      </c>
      <c r="CZ23" s="88">
        <v>0.5</v>
      </c>
      <c r="DA23" s="88">
        <v>11</v>
      </c>
      <c r="DB23" s="88">
        <v>7.5</v>
      </c>
      <c r="DC23" s="88">
        <v>1</v>
      </c>
      <c r="DD23" s="88">
        <v>4</v>
      </c>
      <c r="DE23" s="88">
        <v>1</v>
      </c>
      <c r="DF23" s="88">
        <v>7</v>
      </c>
      <c r="DG23" s="89">
        <v>0</v>
      </c>
      <c r="DH23" s="89">
        <v>0.70185006500000002</v>
      </c>
      <c r="DI23" s="89">
        <v>4.775821122</v>
      </c>
      <c r="DJ23" s="88">
        <v>2</v>
      </c>
      <c r="DK23" s="88">
        <v>1.4759281297218467</v>
      </c>
      <c r="DL23" s="89">
        <v>268.51719344413505</v>
      </c>
      <c r="DM23" s="89">
        <v>2</v>
      </c>
      <c r="DN23" s="89">
        <v>1.004</v>
      </c>
      <c r="DO23" s="88">
        <v>53</v>
      </c>
      <c r="DP23" s="88">
        <v>14</v>
      </c>
      <c r="DQ23" s="89">
        <v>2.1376998968141301</v>
      </c>
      <c r="DR23" s="88">
        <v>15.75568955456137</v>
      </c>
      <c r="DS23" s="88">
        <v>80.11</v>
      </c>
      <c r="DT23" s="88">
        <v>8.5874955892029607</v>
      </c>
      <c r="DU23" s="88">
        <v>4.1289160617335696</v>
      </c>
      <c r="DV23" s="88">
        <v>3.4618000000000002</v>
      </c>
      <c r="DW23" s="89">
        <v>90.8</v>
      </c>
      <c r="DX23" s="88">
        <v>98.3</v>
      </c>
      <c r="DY23" s="88">
        <v>100</v>
      </c>
      <c r="DZ23" s="89">
        <v>79.200599999999994</v>
      </c>
      <c r="EA23" s="88">
        <v>1</v>
      </c>
      <c r="EB23" s="89">
        <v>20.417991950000001</v>
      </c>
      <c r="EC23" s="88">
        <v>21.07</v>
      </c>
      <c r="ED23" s="77"/>
    </row>
    <row r="24" spans="1:134" ht="15.75" customHeight="1" x14ac:dyDescent="0.25">
      <c r="A24" s="76" t="s">
        <v>102</v>
      </c>
      <c r="B24" s="77">
        <v>1</v>
      </c>
      <c r="C24" s="77" t="s">
        <v>78</v>
      </c>
      <c r="D24" s="77" t="s">
        <v>79</v>
      </c>
      <c r="E24" s="77" t="s">
        <v>80</v>
      </c>
      <c r="F24" s="77" t="s">
        <v>81</v>
      </c>
      <c r="G24" s="78">
        <f t="shared" si="7"/>
        <v>64.528839515135957</v>
      </c>
      <c r="H24" s="79">
        <f t="shared" si="22"/>
        <v>70.888341662427194</v>
      </c>
      <c r="I24" s="79">
        <f t="shared" si="22"/>
        <v>77.862366826778455</v>
      </c>
      <c r="J24" s="79">
        <f t="shared" si="22"/>
        <v>57.515492114747104</v>
      </c>
      <c r="K24" s="79">
        <f t="shared" si="22"/>
        <v>26.558714372584387</v>
      </c>
      <c r="L24" s="79">
        <f t="shared" si="22"/>
        <v>89.819282599142653</v>
      </c>
      <c r="M24" s="80">
        <f t="shared" si="9"/>
        <v>65.000981284399302</v>
      </c>
      <c r="N24" s="80">
        <f t="shared" si="10"/>
        <v>63.471395874649453</v>
      </c>
      <c r="O24" s="80">
        <f t="shared" si="11"/>
        <v>36.035408197436226</v>
      </c>
      <c r="P24" s="80">
        <f t="shared" si="12"/>
        <v>-5.5860073079092407</v>
      </c>
      <c r="Q24" s="80">
        <f t="shared" si="13"/>
        <v>88.233013550253986</v>
      </c>
      <c r="R24" s="81">
        <f t="shared" si="21"/>
        <v>0.6934102141680395</v>
      </c>
      <c r="S24" s="81">
        <f t="shared" si="21"/>
        <v>0.92608079109698838</v>
      </c>
      <c r="T24" s="81">
        <f t="shared" si="21"/>
        <v>0.26452385100413733</v>
      </c>
      <c r="U24" s="81">
        <f t="shared" si="21"/>
        <v>0.15186280931137452</v>
      </c>
      <c r="V24" s="81">
        <f t="shared" si="21"/>
        <v>6.2820409050051332E-2</v>
      </c>
      <c r="W24" s="82">
        <f t="shared" si="21"/>
        <v>0.91357667813367605</v>
      </c>
      <c r="X24" s="82">
        <f t="shared" si="21"/>
        <v>0.54062500000000002</v>
      </c>
      <c r="Y24" s="82">
        <f t="shared" si="21"/>
        <v>0.60499999999999998</v>
      </c>
      <c r="Z24" s="82">
        <f t="shared" si="21"/>
        <v>0.23800000000000002</v>
      </c>
      <c r="AA24" s="82">
        <f t="shared" si="21"/>
        <v>1</v>
      </c>
      <c r="AB24" s="82">
        <f t="shared" si="21"/>
        <v>0.10488905964844861</v>
      </c>
      <c r="AC24" s="82">
        <f t="shared" si="21"/>
        <v>1</v>
      </c>
      <c r="AD24" s="82">
        <f t="shared" si="21"/>
        <v>0.89508196721311473</v>
      </c>
      <c r="AE24" s="82">
        <f t="shared" si="21"/>
        <v>0.68051041066884599</v>
      </c>
      <c r="AF24" s="82">
        <f t="shared" si="21"/>
        <v>0.98</v>
      </c>
      <c r="AG24" s="82">
        <f t="shared" si="21"/>
        <v>1</v>
      </c>
      <c r="AH24" s="82">
        <f t="shared" si="21"/>
        <v>0.84782608695652184</v>
      </c>
      <c r="AI24" s="82">
        <f t="shared" si="21"/>
        <v>1</v>
      </c>
      <c r="AJ24" s="82">
        <f t="shared" si="21"/>
        <v>1</v>
      </c>
      <c r="AK24" s="82">
        <f t="shared" si="21"/>
        <v>0.41606459838504051</v>
      </c>
      <c r="AL24" s="82">
        <f t="shared" si="21"/>
        <v>0.22615992496175305</v>
      </c>
      <c r="AM24" s="82">
        <f t="shared" si="21"/>
        <v>8.0021070396889604E-2</v>
      </c>
      <c r="AN24" s="82">
        <f t="shared" si="21"/>
        <v>1.2068119969613338E-2</v>
      </c>
      <c r="AO24" s="82">
        <f t="shared" si="21"/>
        <v>3.6623995392549541E-2</v>
      </c>
      <c r="AP24" s="82">
        <f t="shared" si="21"/>
        <v>0.25842696629213491</v>
      </c>
      <c r="AQ24" s="82">
        <f t="shared" si="21"/>
        <v>6.7045690910351521E-2</v>
      </c>
      <c r="AR24" s="83">
        <f t="shared" si="21"/>
        <v>1</v>
      </c>
      <c r="AS24" s="83">
        <f t="shared" si="21"/>
        <v>0.5</v>
      </c>
      <c r="AT24" s="83">
        <f t="shared" si="21"/>
        <v>0.63157894736842102</v>
      </c>
      <c r="AU24" s="83">
        <f t="shared" si="21"/>
        <v>1</v>
      </c>
      <c r="AV24" s="83">
        <f t="shared" si="21"/>
        <v>1</v>
      </c>
      <c r="AW24" s="83">
        <f t="shared" si="21"/>
        <v>0</v>
      </c>
      <c r="AX24" s="83">
        <f t="shared" si="21"/>
        <v>1</v>
      </c>
      <c r="AY24" s="83">
        <f t="shared" si="21"/>
        <v>1</v>
      </c>
      <c r="AZ24" s="83">
        <f t="shared" si="21"/>
        <v>0</v>
      </c>
      <c r="BA24" s="83">
        <f t="shared" si="21"/>
        <v>3.7692012593394105E-5</v>
      </c>
      <c r="BB24" s="83">
        <f t="shared" si="21"/>
        <v>0</v>
      </c>
      <c r="BC24" s="83">
        <f t="shared" si="21"/>
        <v>0.66666666666666663</v>
      </c>
      <c r="BD24" s="83">
        <f t="shared" si="21"/>
        <v>5.5482728763677124E-2</v>
      </c>
      <c r="BE24" s="83">
        <f t="shared" si="21"/>
        <v>0.2587019576354696</v>
      </c>
      <c r="BF24" s="83">
        <f t="shared" si="21"/>
        <v>0.25</v>
      </c>
      <c r="BG24" s="83">
        <f t="shared" si="21"/>
        <v>0.26049342105263162</v>
      </c>
      <c r="BH24" s="84">
        <f t="shared" si="21"/>
        <v>0.27272727272727271</v>
      </c>
      <c r="BI24" s="84">
        <f t="shared" si="21"/>
        <v>1</v>
      </c>
      <c r="BJ24" s="84">
        <f t="shared" si="21"/>
        <v>0.13767154240639506</v>
      </c>
      <c r="BK24" s="84">
        <f t="shared" si="21"/>
        <v>5.5040723181676417E-2</v>
      </c>
      <c r="BL24" s="84">
        <f t="shared" si="21"/>
        <v>1</v>
      </c>
      <c r="BM24" s="84">
        <f t="shared" si="21"/>
        <v>0.12536801265807751</v>
      </c>
      <c r="BN24" s="84">
        <f t="shared" si="21"/>
        <v>0.38594286814524348</v>
      </c>
      <c r="BO24" s="84">
        <f t="shared" si="21"/>
        <v>0.17756894982839275</v>
      </c>
      <c r="BP24" s="85">
        <f t="shared" si="21"/>
        <v>1</v>
      </c>
      <c r="BQ24" s="85">
        <f t="shared" si="21"/>
        <v>1</v>
      </c>
      <c r="BR24" s="85">
        <f t="shared" si="21"/>
        <v>1</v>
      </c>
      <c r="BS24" s="85">
        <f t="shared" si="21"/>
        <v>0.77061848376501652</v>
      </c>
      <c r="BT24" s="86">
        <v>1</v>
      </c>
      <c r="BU24" s="85">
        <f t="shared" si="23"/>
        <v>0.12511660940065264</v>
      </c>
      <c r="BV24" s="85">
        <f t="shared" si="23"/>
        <v>1.847051310027454E-2</v>
      </c>
      <c r="BW24" s="87"/>
      <c r="BX24" s="87"/>
      <c r="BY24" s="88">
        <v>38.933</v>
      </c>
      <c r="BZ24" s="88">
        <v>0.41970021413276198</v>
      </c>
      <c r="CA24" s="88">
        <v>426.30969760417713</v>
      </c>
      <c r="CB24" s="88">
        <v>2.4700062809999999</v>
      </c>
      <c r="CC24" s="89">
        <v>1.47464</v>
      </c>
      <c r="CD24" s="88">
        <v>96.523049999999998</v>
      </c>
      <c r="CE24" s="88">
        <v>18.3</v>
      </c>
      <c r="CF24" s="88">
        <v>60.5</v>
      </c>
      <c r="CG24" s="88">
        <v>11.9</v>
      </c>
      <c r="CH24" s="88">
        <v>3</v>
      </c>
      <c r="CI24" s="88">
        <v>8.6419753086419707E-2</v>
      </c>
      <c r="CJ24" s="88">
        <v>1</v>
      </c>
      <c r="CK24" s="88">
        <v>71.7</v>
      </c>
      <c r="CL24" s="88">
        <v>36.795000000000002</v>
      </c>
      <c r="CM24" s="89">
        <v>79</v>
      </c>
      <c r="CN24" s="88">
        <v>100</v>
      </c>
      <c r="CO24" s="89">
        <v>5.5</v>
      </c>
      <c r="CP24" s="88">
        <v>0.55660589999999999</v>
      </c>
      <c r="CQ24" s="88">
        <v>59.205210000000001</v>
      </c>
      <c r="CR24" s="88"/>
      <c r="CS24" s="88">
        <v>12.401630000000001</v>
      </c>
      <c r="CT24" s="88">
        <v>12.183540000000001</v>
      </c>
      <c r="CU24" s="88">
        <v>0.28249999999999997</v>
      </c>
      <c r="CV24" s="88">
        <v>4.5999999999999996</v>
      </c>
      <c r="CW24" s="88">
        <v>4.7</v>
      </c>
      <c r="CX24" s="88">
        <v>8.0500000000000007</v>
      </c>
      <c r="CY24" s="88">
        <v>1</v>
      </c>
      <c r="CZ24" s="88">
        <v>0.5</v>
      </c>
      <c r="DA24" s="88">
        <v>15</v>
      </c>
      <c r="DB24" s="88">
        <v>9</v>
      </c>
      <c r="DC24" s="88">
        <v>1</v>
      </c>
      <c r="DD24" s="88">
        <v>1</v>
      </c>
      <c r="DE24" s="88">
        <v>1</v>
      </c>
      <c r="DF24" s="88">
        <v>8</v>
      </c>
      <c r="DG24" s="89">
        <v>0</v>
      </c>
      <c r="DH24" s="89">
        <v>1.5111052E-2</v>
      </c>
      <c r="DI24" s="89">
        <v>0</v>
      </c>
      <c r="DJ24" s="88">
        <v>2</v>
      </c>
      <c r="DK24" s="88">
        <v>0.52322510963291347</v>
      </c>
      <c r="DL24" s="89">
        <v>493.19940538212535</v>
      </c>
      <c r="DM24" s="89"/>
      <c r="DN24" s="89" t="s">
        <v>103</v>
      </c>
      <c r="DO24" s="88">
        <v>46</v>
      </c>
      <c r="DP24" s="88">
        <v>14</v>
      </c>
      <c r="DQ24" s="89">
        <v>-5.1944184614136599</v>
      </c>
      <c r="DR24" s="88">
        <v>3.3407572383073498</v>
      </c>
      <c r="DS24" s="88">
        <v>336.41333329999998</v>
      </c>
      <c r="DT24" s="88">
        <v>2.2088213056479602</v>
      </c>
      <c r="DU24" s="88">
        <v>3.8169936388030599</v>
      </c>
      <c r="DV24" s="88">
        <v>3.8087</v>
      </c>
      <c r="DW24" s="89">
        <v>100</v>
      </c>
      <c r="DX24" s="88">
        <v>100</v>
      </c>
      <c r="DY24" s="88">
        <v>100</v>
      </c>
      <c r="DZ24" s="89">
        <v>76.183999999999997</v>
      </c>
      <c r="EA24" s="88">
        <v>1</v>
      </c>
      <c r="EB24" s="89">
        <v>15.67337266</v>
      </c>
      <c r="EC24" s="88">
        <v>2.2080000000000002</v>
      </c>
      <c r="ED24" s="77"/>
    </row>
    <row r="25" spans="1:134" ht="15.75" customHeight="1" x14ac:dyDescent="0.25">
      <c r="A25" s="76" t="s">
        <v>104</v>
      </c>
      <c r="B25" s="77">
        <v>1</v>
      </c>
      <c r="C25" s="77" t="s">
        <v>78</v>
      </c>
      <c r="D25" s="77" t="s">
        <v>79</v>
      </c>
      <c r="E25" s="77" t="s">
        <v>80</v>
      </c>
      <c r="F25" s="77" t="s">
        <v>81</v>
      </c>
      <c r="G25" s="78">
        <f t="shared" si="7"/>
        <v>64.300981447849566</v>
      </c>
      <c r="H25" s="79">
        <f t="shared" si="22"/>
        <v>81.081810334418577</v>
      </c>
      <c r="I25" s="79">
        <f t="shared" si="22"/>
        <v>70.118206003453608</v>
      </c>
      <c r="J25" s="79">
        <f t="shared" si="22"/>
        <v>66.597376382166203</v>
      </c>
      <c r="K25" s="79">
        <f t="shared" si="22"/>
        <v>38.358121937035435</v>
      </c>
      <c r="L25" s="79">
        <f t="shared" si="22"/>
        <v>65.349392582174019</v>
      </c>
      <c r="M25" s="80">
        <f t="shared" si="9"/>
        <v>77.255913541812603</v>
      </c>
      <c r="N25" s="80">
        <f t="shared" si="10"/>
        <v>50.693002503289932</v>
      </c>
      <c r="O25" s="80">
        <f t="shared" si="11"/>
        <v>49.709075350003985</v>
      </c>
      <c r="P25" s="80">
        <f t="shared" si="12"/>
        <v>11.377915949774737</v>
      </c>
      <c r="Q25" s="80">
        <f t="shared" si="13"/>
        <v>59.950442399403912</v>
      </c>
      <c r="R25" s="81">
        <f t="shared" si="21"/>
        <v>0.71441515650741361</v>
      </c>
      <c r="S25" s="81">
        <f t="shared" si="21"/>
        <v>0.8812669507404286</v>
      </c>
      <c r="T25" s="81">
        <f t="shared" si="21"/>
        <v>7.5845754617385075E-2</v>
      </c>
      <c r="U25" s="81">
        <f t="shared" si="21"/>
        <v>0</v>
      </c>
      <c r="V25" s="81">
        <f t="shared" si="21"/>
        <v>0</v>
      </c>
      <c r="W25" s="82">
        <f t="shared" si="21"/>
        <v>0.69913460228562274</v>
      </c>
      <c r="X25" s="82">
        <f t="shared" si="21"/>
        <v>0.52812499999999996</v>
      </c>
      <c r="Y25" s="82">
        <f t="shared" si="21"/>
        <v>0.83882352941176463</v>
      </c>
      <c r="Z25" s="82">
        <f t="shared" si="21"/>
        <v>0.4</v>
      </c>
      <c r="AA25" s="82">
        <f t="shared" si="21"/>
        <v>1</v>
      </c>
      <c r="AB25" s="82">
        <f t="shared" si="21"/>
        <v>0.24474113917971335</v>
      </c>
      <c r="AC25" s="82">
        <f t="shared" si="21"/>
        <v>1</v>
      </c>
      <c r="AD25" s="82">
        <f t="shared" si="21"/>
        <v>0.77704918032786852</v>
      </c>
      <c r="AE25" s="82">
        <f t="shared" si="21"/>
        <v>0.4548004234848344</v>
      </c>
      <c r="AF25" s="82">
        <f t="shared" si="21"/>
        <v>0.92</v>
      </c>
      <c r="AG25" s="82">
        <f t="shared" si="21"/>
        <v>0.98653198653198648</v>
      </c>
      <c r="AH25" s="82">
        <f t="shared" si="21"/>
        <v>0.71739130434782616</v>
      </c>
      <c r="AI25" s="82">
        <f t="shared" si="21"/>
        <v>1</v>
      </c>
      <c r="AJ25" s="82">
        <f t="shared" si="21"/>
        <v>1</v>
      </c>
      <c r="AK25" s="82">
        <f t="shared" si="21"/>
        <v>0.12375690607734806</v>
      </c>
      <c r="AL25" s="82">
        <f t="shared" si="21"/>
        <v>0.22728845815850676</v>
      </c>
      <c r="AM25" s="82">
        <f t="shared" si="21"/>
        <v>0.14112342764255903</v>
      </c>
      <c r="AN25" s="82">
        <f t="shared" si="21"/>
        <v>0.13806611109314176</v>
      </c>
      <c r="AO25" s="82">
        <f t="shared" si="21"/>
        <v>7.9557056467446791E-2</v>
      </c>
      <c r="AP25" s="82">
        <f t="shared" si="21"/>
        <v>0.53932584269662931</v>
      </c>
      <c r="AQ25" s="82">
        <f t="shared" si="21"/>
        <v>0.10920058240310614</v>
      </c>
      <c r="AR25" s="83">
        <f t="shared" si="21"/>
        <v>1</v>
      </c>
      <c r="AS25" s="83">
        <f t="shared" si="21"/>
        <v>0.5</v>
      </c>
      <c r="AT25" s="83">
        <f t="shared" si="21"/>
        <v>0.68421052631578949</v>
      </c>
      <c r="AU25" s="83">
        <f t="shared" si="21"/>
        <v>0.77777777777777779</v>
      </c>
      <c r="AV25" s="83">
        <f t="shared" si="21"/>
        <v>1</v>
      </c>
      <c r="AW25" s="83">
        <f t="shared" si="21"/>
        <v>1</v>
      </c>
      <c r="AX25" s="83">
        <f t="shared" si="21"/>
        <v>1</v>
      </c>
      <c r="AY25" s="83">
        <f t="shared" si="21"/>
        <v>1</v>
      </c>
      <c r="AZ25" s="83">
        <f t="shared" si="21"/>
        <v>0</v>
      </c>
      <c r="BA25" s="83">
        <f t="shared" si="21"/>
        <v>0</v>
      </c>
      <c r="BB25" s="83">
        <f t="shared" si="21"/>
        <v>1.2178217040000066E-2</v>
      </c>
      <c r="BC25" s="83">
        <f t="shared" si="21"/>
        <v>0.66666666666666663</v>
      </c>
      <c r="BD25" s="83">
        <f t="shared" si="21"/>
        <v>0.14276991767844666</v>
      </c>
      <c r="BE25" s="83">
        <f t="shared" ref="BE25:BS25" si="24">IF(DL25="",VLOOKUP($B25,$Q$165:$BV$170,COLUMN(BE$157)-$R$162),IF((DL25-DL$171)/(DL$170-DL$171)&lt;0,0,IF((DL25-DL$171)/(DL$170-DL$171)&gt;1,1,(DL25-DL$171)/(DL$170-DL$171))))</f>
        <v>0.14431146425480529</v>
      </c>
      <c r="BF25" s="83">
        <f t="shared" si="24"/>
        <v>0.25</v>
      </c>
      <c r="BG25" s="83">
        <f t="shared" si="24"/>
        <v>2.1500000000000019E-2</v>
      </c>
      <c r="BH25" s="84">
        <f t="shared" si="24"/>
        <v>0.45677361853832443</v>
      </c>
      <c r="BI25" s="84">
        <f t="shared" si="24"/>
        <v>1</v>
      </c>
      <c r="BJ25" s="84">
        <f t="shared" si="24"/>
        <v>0.33041260096548158</v>
      </c>
      <c r="BK25" s="84">
        <f t="shared" si="24"/>
        <v>0.12102167862765321</v>
      </c>
      <c r="BL25" s="84">
        <f t="shared" si="24"/>
        <v>0.41721945308981345</v>
      </c>
      <c r="BM25" s="84">
        <f t="shared" si="24"/>
        <v>0.27386931687396582</v>
      </c>
      <c r="BN25" s="84">
        <f t="shared" si="24"/>
        <v>0.50819272842849816</v>
      </c>
      <c r="BO25" s="84">
        <f t="shared" si="24"/>
        <v>0.25380976174819214</v>
      </c>
      <c r="BP25" s="85">
        <f t="shared" si="24"/>
        <v>0.99210162574870009</v>
      </c>
      <c r="BQ25" s="85">
        <f t="shared" si="24"/>
        <v>1</v>
      </c>
      <c r="BR25" s="85">
        <f t="shared" si="24"/>
        <v>1</v>
      </c>
      <c r="BS25" s="85">
        <f t="shared" si="24"/>
        <v>0.8626744254346348</v>
      </c>
      <c r="BT25" s="86">
        <v>1</v>
      </c>
      <c r="BU25" s="85">
        <f t="shared" si="23"/>
        <v>0.18504226462394852</v>
      </c>
      <c r="BV25" s="85">
        <f t="shared" si="23"/>
        <v>0.55785930786130722</v>
      </c>
      <c r="BW25" s="87"/>
      <c r="BX25" s="87"/>
      <c r="BY25" s="88">
        <v>39.953000000000003</v>
      </c>
      <c r="BZ25" s="88">
        <v>0.38944723618090399</v>
      </c>
      <c r="CA25" s="88">
        <v>127.88741018947638</v>
      </c>
      <c r="CB25" s="88">
        <v>0.85405836599999996</v>
      </c>
      <c r="CC25" s="89">
        <v>-5.6871299999999998</v>
      </c>
      <c r="CD25" s="88">
        <v>88.061350000000004</v>
      </c>
      <c r="CE25" s="88">
        <v>17.899999999999999</v>
      </c>
      <c r="CF25" s="88"/>
      <c r="CG25" s="88">
        <v>20</v>
      </c>
      <c r="CH25" s="88">
        <v>3</v>
      </c>
      <c r="CI25" s="88">
        <v>0.18518518518518501</v>
      </c>
      <c r="CJ25" s="88">
        <v>1</v>
      </c>
      <c r="CK25" s="88">
        <v>68.099999999999994</v>
      </c>
      <c r="CL25" s="88">
        <v>24.643000000000001</v>
      </c>
      <c r="CM25" s="89">
        <v>76</v>
      </c>
      <c r="CN25" s="88">
        <v>98.8</v>
      </c>
      <c r="CO25" s="89">
        <v>4.9000000000000004</v>
      </c>
      <c r="CP25" s="88">
        <v>0.592109</v>
      </c>
      <c r="CQ25" s="88">
        <v>62.569200000000002</v>
      </c>
      <c r="CR25" s="88">
        <v>11.2</v>
      </c>
      <c r="CS25" s="88">
        <v>12.439</v>
      </c>
      <c r="CT25" s="88">
        <v>15.24933</v>
      </c>
      <c r="CU25" s="88">
        <v>3.1651400000000001</v>
      </c>
      <c r="CV25" s="88">
        <v>8.6999999999999993</v>
      </c>
      <c r="CW25" s="88">
        <v>9.6999999999999993</v>
      </c>
      <c r="CX25" s="88">
        <v>11.85</v>
      </c>
      <c r="CY25" s="88">
        <v>1</v>
      </c>
      <c r="CZ25" s="88">
        <v>0.5</v>
      </c>
      <c r="DA25" s="88">
        <v>16</v>
      </c>
      <c r="DB25" s="88">
        <v>7</v>
      </c>
      <c r="DC25" s="88">
        <v>1</v>
      </c>
      <c r="DD25" s="88">
        <v>4</v>
      </c>
      <c r="DE25" s="88">
        <v>1</v>
      </c>
      <c r="DF25" s="88">
        <v>8</v>
      </c>
      <c r="DG25" s="89">
        <v>0</v>
      </c>
      <c r="DH25" s="89">
        <v>0</v>
      </c>
      <c r="DI25" s="89">
        <v>2.8989588039999998</v>
      </c>
      <c r="DJ25" s="88">
        <v>2</v>
      </c>
      <c r="DK25" s="88">
        <v>1.1533632256493787</v>
      </c>
      <c r="DL25" s="89">
        <v>292.2304855948808</v>
      </c>
      <c r="DM25" s="89">
        <v>2</v>
      </c>
      <c r="DN25" s="89">
        <v>1.0860000000000001</v>
      </c>
      <c r="DO25" s="88"/>
      <c r="DP25" s="88">
        <v>14</v>
      </c>
      <c r="DQ25" s="89">
        <v>-1.2082057106121999</v>
      </c>
      <c r="DR25" s="88">
        <v>7.3455439081519023</v>
      </c>
      <c r="DS25" s="88">
        <v>104.2733333</v>
      </c>
      <c r="DT25" s="88">
        <v>4.1734591788276703</v>
      </c>
      <c r="DU25" s="88">
        <v>5.0100544752794001</v>
      </c>
      <c r="DV25" s="88">
        <v>5.4287999999999998</v>
      </c>
      <c r="DW25" s="89">
        <v>99.4</v>
      </c>
      <c r="DX25" s="88">
        <v>100</v>
      </c>
      <c r="DY25" s="88">
        <v>100</v>
      </c>
      <c r="DZ25" s="89">
        <v>85.019514060000006</v>
      </c>
      <c r="EA25" s="88">
        <v>1</v>
      </c>
      <c r="EB25" s="89">
        <v>20.52367065</v>
      </c>
      <c r="EC25" s="88">
        <v>49.42</v>
      </c>
      <c r="ED25" s="77"/>
    </row>
    <row r="26" spans="1:134" ht="15.75" customHeight="1" x14ac:dyDescent="0.25">
      <c r="A26" s="76" t="s">
        <v>105</v>
      </c>
      <c r="B26" s="77">
        <v>1</v>
      </c>
      <c r="C26" s="77" t="s">
        <v>78</v>
      </c>
      <c r="D26" s="77" t="s">
        <v>79</v>
      </c>
      <c r="E26" s="77" t="s">
        <v>80</v>
      </c>
      <c r="F26" s="77" t="s">
        <v>81</v>
      </c>
      <c r="G26" s="78">
        <f t="shared" si="7"/>
        <v>64.159520916610219</v>
      </c>
      <c r="H26" s="79">
        <f t="shared" si="22"/>
        <v>72.481717623473557</v>
      </c>
      <c r="I26" s="79">
        <f t="shared" si="22"/>
        <v>84.65088598144267</v>
      </c>
      <c r="J26" s="79">
        <f t="shared" si="22"/>
        <v>78.23478972633518</v>
      </c>
      <c r="K26" s="79">
        <f t="shared" si="22"/>
        <v>32.891508102757577</v>
      </c>
      <c r="L26" s="79">
        <f t="shared" si="22"/>
        <v>52.538703149042156</v>
      </c>
      <c r="M26" s="80">
        <f t="shared" si="9"/>
        <v>66.916591670966483</v>
      </c>
      <c r="N26" s="80">
        <f t="shared" si="10"/>
        <v>74.672915335096889</v>
      </c>
      <c r="O26" s="80">
        <f t="shared" si="11"/>
        <v>67.230342071699141</v>
      </c>
      <c r="P26" s="80">
        <f t="shared" si="12"/>
        <v>3.5186046193081633</v>
      </c>
      <c r="Q26" s="80">
        <f t="shared" si="13"/>
        <v>45.143705011833099</v>
      </c>
      <c r="R26" s="81">
        <f t="shared" ref="R26:BS30" si="25">IF(BY26="",VLOOKUP($B26,$Q$165:$BV$170,COLUMN(R$157)-$R$162),IF((BY26-BY$171)/(BY$170-BY$171)&lt;0,0,IF((BY26-BY$171)/(BY$170-BY$171)&gt;1,1,(BY26-BY$171)/(BY$170-BY$171))))</f>
        <v>0.81795716639209226</v>
      </c>
      <c r="S26" s="81">
        <f t="shared" si="25"/>
        <v>0.95831176028180221</v>
      </c>
      <c r="T26" s="81">
        <f t="shared" si="25"/>
        <v>0.48116102503082481</v>
      </c>
      <c r="U26" s="81">
        <f t="shared" si="25"/>
        <v>0.17574461485102225</v>
      </c>
      <c r="V26" s="81">
        <f t="shared" si="25"/>
        <v>0</v>
      </c>
      <c r="W26" s="82">
        <f t="shared" si="25"/>
        <v>0.88351368987828449</v>
      </c>
      <c r="X26" s="82">
        <f t="shared" si="25"/>
        <v>0.78749999999999998</v>
      </c>
      <c r="Y26" s="82">
        <f t="shared" si="25"/>
        <v>1</v>
      </c>
      <c r="Z26" s="82">
        <f t="shared" si="25"/>
        <v>0.74</v>
      </c>
      <c r="AA26" s="82">
        <f t="shared" si="25"/>
        <v>0.66666666666666663</v>
      </c>
      <c r="AB26" s="82">
        <f t="shared" si="25"/>
        <v>6.9926039765632442E-2</v>
      </c>
      <c r="AC26" s="82">
        <f t="shared" si="25"/>
        <v>1</v>
      </c>
      <c r="AD26" s="82">
        <f t="shared" si="25"/>
        <v>0.8819672131147539</v>
      </c>
      <c r="AE26" s="82">
        <f t="shared" si="25"/>
        <v>0.77880346960381885</v>
      </c>
      <c r="AF26" s="82">
        <f t="shared" si="25"/>
        <v>0.98</v>
      </c>
      <c r="AG26" s="82">
        <f t="shared" si="25"/>
        <v>0.99102132435465773</v>
      </c>
      <c r="AH26" s="82">
        <f t="shared" si="25"/>
        <v>0.78260869565217395</v>
      </c>
      <c r="AI26" s="82">
        <f t="shared" si="25"/>
        <v>0.91600741819473008</v>
      </c>
      <c r="AJ26" s="82">
        <f t="shared" si="25"/>
        <v>1</v>
      </c>
      <c r="AK26" s="82">
        <f t="shared" si="25"/>
        <v>0.97237569060773477</v>
      </c>
      <c r="AL26" s="82">
        <f t="shared" si="25"/>
        <v>9.0184207299800839E-2</v>
      </c>
      <c r="AM26" s="82">
        <f t="shared" si="25"/>
        <v>8.0808519679057139E-2</v>
      </c>
      <c r="AN26" s="82">
        <f t="shared" si="25"/>
        <v>1.7967555508543842E-2</v>
      </c>
      <c r="AO26" s="82">
        <f t="shared" si="25"/>
        <v>4.2906882379119882E-2</v>
      </c>
      <c r="AP26" s="82">
        <f t="shared" si="25"/>
        <v>0.22471910112359553</v>
      </c>
      <c r="AQ26" s="82">
        <f t="shared" si="25"/>
        <v>4.3194897039450869E-2</v>
      </c>
      <c r="AR26" s="83">
        <f t="shared" si="25"/>
        <v>1</v>
      </c>
      <c r="AS26" s="83">
        <f t="shared" si="25"/>
        <v>0.5</v>
      </c>
      <c r="AT26" s="83">
        <f t="shared" si="25"/>
        <v>0.73684210526315785</v>
      </c>
      <c r="AU26" s="83">
        <f t="shared" si="25"/>
        <v>0.83333333333333337</v>
      </c>
      <c r="AV26" s="83">
        <f t="shared" si="25"/>
        <v>1</v>
      </c>
      <c r="AW26" s="83">
        <f t="shared" si="25"/>
        <v>1</v>
      </c>
      <c r="AX26" s="83">
        <f t="shared" si="25"/>
        <v>1</v>
      </c>
      <c r="AY26" s="83">
        <f t="shared" si="25"/>
        <v>1</v>
      </c>
      <c r="AZ26" s="83">
        <f t="shared" si="25"/>
        <v>1</v>
      </c>
      <c r="BA26" s="83">
        <f t="shared" si="25"/>
        <v>0.31794900333891568</v>
      </c>
      <c r="BB26" s="83">
        <f t="shared" si="25"/>
        <v>1</v>
      </c>
      <c r="BC26" s="83">
        <f t="shared" si="25"/>
        <v>0.66666666666666663</v>
      </c>
      <c r="BD26" s="83">
        <f t="shared" si="25"/>
        <v>0.14661479139195882</v>
      </c>
      <c r="BE26" s="83">
        <f t="shared" si="25"/>
        <v>0.10151856194076779</v>
      </c>
      <c r="BF26" s="83">
        <f t="shared" si="25"/>
        <v>0.25</v>
      </c>
      <c r="BG26" s="83">
        <f t="shared" si="25"/>
        <v>0.16425000000000001</v>
      </c>
      <c r="BH26" s="84">
        <f t="shared" si="25"/>
        <v>0.34848484848484851</v>
      </c>
      <c r="BI26" s="84">
        <f t="shared" si="25"/>
        <v>1</v>
      </c>
      <c r="BJ26" s="84">
        <f t="shared" si="25"/>
        <v>0.2330005979032696</v>
      </c>
      <c r="BK26" s="84">
        <f t="shared" si="25"/>
        <v>0.45184852665901803</v>
      </c>
      <c r="BL26" s="84">
        <f t="shared" si="25"/>
        <v>0.66774151401461013</v>
      </c>
      <c r="BM26" s="84">
        <f t="shared" si="25"/>
        <v>0.36067141634108524</v>
      </c>
      <c r="BN26" s="84">
        <f t="shared" si="25"/>
        <v>0.44542886908759122</v>
      </c>
      <c r="BO26" s="84">
        <f t="shared" si="25"/>
        <v>0.41874798883152342</v>
      </c>
      <c r="BP26" s="85">
        <f t="shared" si="25"/>
        <v>0.99078523004015007</v>
      </c>
      <c r="BQ26" s="85">
        <f t="shared" si="25"/>
        <v>1</v>
      </c>
      <c r="BR26" s="85">
        <f t="shared" si="25"/>
        <v>1</v>
      </c>
      <c r="BS26" s="85">
        <f t="shared" si="25"/>
        <v>0.88945386248381075</v>
      </c>
      <c r="BT26" s="86">
        <v>1</v>
      </c>
      <c r="BU26" s="85">
        <f t="shared" si="23"/>
        <v>0.10463193359133756</v>
      </c>
      <c r="BV26" s="85">
        <f t="shared" si="23"/>
        <v>0.94458960318158491</v>
      </c>
      <c r="BW26" s="87"/>
      <c r="BX26" s="87"/>
      <c r="BY26" s="88">
        <v>44.981000000000002</v>
      </c>
      <c r="BZ26" s="88">
        <v>0.44145873320537399</v>
      </c>
      <c r="CA26" s="88">
        <v>768.95339737726817</v>
      </c>
      <c r="CB26" s="88">
        <v>2.7011781149999998</v>
      </c>
      <c r="CC26" s="89">
        <v>-1.39255</v>
      </c>
      <c r="CD26" s="88"/>
      <c r="CE26" s="88">
        <v>26.2</v>
      </c>
      <c r="CF26" s="88">
        <v>100</v>
      </c>
      <c r="CG26" s="88">
        <v>37</v>
      </c>
      <c r="CH26" s="88">
        <v>2</v>
      </c>
      <c r="CI26" s="88">
        <v>6.1728395061728399E-2</v>
      </c>
      <c r="CJ26" s="88">
        <v>1</v>
      </c>
      <c r="CK26" s="88">
        <v>71.3</v>
      </c>
      <c r="CL26" s="88">
        <v>42.087000000000003</v>
      </c>
      <c r="CM26" s="89">
        <v>79</v>
      </c>
      <c r="CN26" s="88">
        <v>99.2</v>
      </c>
      <c r="CO26" s="89">
        <v>5.2</v>
      </c>
      <c r="CP26" s="88">
        <v>0.48249540000000002</v>
      </c>
      <c r="CQ26" s="88">
        <v>50.713540000000002</v>
      </c>
      <c r="CR26" s="88">
        <v>88</v>
      </c>
      <c r="CS26" s="88">
        <v>7.8989599999999998</v>
      </c>
      <c r="CT26" s="88">
        <v>12.223050000000001</v>
      </c>
      <c r="CU26" s="88">
        <v>0.41747000000000001</v>
      </c>
      <c r="CV26" s="88">
        <v>5.2</v>
      </c>
      <c r="CW26" s="88">
        <v>4.0999999999999996</v>
      </c>
      <c r="CX26" s="88">
        <v>5.9</v>
      </c>
      <c r="CY26" s="88">
        <v>1</v>
      </c>
      <c r="CZ26" s="88">
        <v>0.5</v>
      </c>
      <c r="DA26" s="88">
        <v>17</v>
      </c>
      <c r="DB26" s="88">
        <v>7.5</v>
      </c>
      <c r="DC26" s="88">
        <v>1</v>
      </c>
      <c r="DD26" s="88">
        <v>4</v>
      </c>
      <c r="DE26" s="88">
        <v>1</v>
      </c>
      <c r="DF26" s="88">
        <v>8</v>
      </c>
      <c r="DG26" s="89">
        <v>1</v>
      </c>
      <c r="DH26" s="89">
        <v>127.4684898</v>
      </c>
      <c r="DI26" s="89">
        <v>396.91116829999999</v>
      </c>
      <c r="DJ26" s="88">
        <v>2</v>
      </c>
      <c r="DK26" s="88">
        <v>1.1811198931314706</v>
      </c>
      <c r="DL26" s="89">
        <v>217.04903389859081</v>
      </c>
      <c r="DM26" s="89">
        <v>2</v>
      </c>
      <c r="DN26" s="89">
        <v>1.657</v>
      </c>
      <c r="DO26" s="88">
        <v>51</v>
      </c>
      <c r="DP26" s="88">
        <v>14</v>
      </c>
      <c r="DQ26" s="89">
        <v>-3.2228515343439499</v>
      </c>
      <c r="DR26" s="88">
        <v>27.425443358948424</v>
      </c>
      <c r="DS26" s="88">
        <v>166.55666669999999</v>
      </c>
      <c r="DT26" s="88">
        <v>5.3218308580197604</v>
      </c>
      <c r="DU26" s="88">
        <v>4.3975294191996204</v>
      </c>
      <c r="DV26" s="88">
        <v>8.9337</v>
      </c>
      <c r="DW26" s="89">
        <v>99.3</v>
      </c>
      <c r="DX26" s="88">
        <v>100</v>
      </c>
      <c r="DY26" s="88">
        <v>100</v>
      </c>
      <c r="DZ26" s="89">
        <v>87.589799999999997</v>
      </c>
      <c r="EA26" s="88">
        <v>1</v>
      </c>
      <c r="EB26" s="89">
        <v>14.0153719</v>
      </c>
      <c r="EC26" s="88">
        <v>83.27</v>
      </c>
      <c r="ED26" s="77"/>
    </row>
    <row r="27" spans="1:134" ht="15.75" customHeight="1" x14ac:dyDescent="0.25">
      <c r="A27" s="76" t="s">
        <v>106</v>
      </c>
      <c r="B27" s="77">
        <v>1</v>
      </c>
      <c r="C27" s="77" t="s">
        <v>78</v>
      </c>
      <c r="D27" s="77" t="s">
        <v>79</v>
      </c>
      <c r="E27" s="77" t="s">
        <v>80</v>
      </c>
      <c r="F27" s="77" t="s">
        <v>81</v>
      </c>
      <c r="G27" s="78">
        <f t="shared" si="7"/>
        <v>64.060050298936432</v>
      </c>
      <c r="H27" s="79">
        <f t="shared" si="22"/>
        <v>66.804132798869603</v>
      </c>
      <c r="I27" s="79">
        <f t="shared" si="22"/>
        <v>76.107690945362904</v>
      </c>
      <c r="J27" s="79">
        <f t="shared" si="22"/>
        <v>65.542143702831652</v>
      </c>
      <c r="K27" s="79">
        <f t="shared" si="22"/>
        <v>42.929380691262644</v>
      </c>
      <c r="L27" s="79">
        <f t="shared" si="22"/>
        <v>68.916903356355348</v>
      </c>
      <c r="M27" s="80">
        <f t="shared" si="9"/>
        <v>60.090807470302757</v>
      </c>
      <c r="N27" s="80">
        <f t="shared" si="10"/>
        <v>60.576061032889484</v>
      </c>
      <c r="O27" s="80">
        <f t="shared" si="11"/>
        <v>48.120319096249872</v>
      </c>
      <c r="P27" s="80">
        <f t="shared" si="12"/>
        <v>17.949981731395546</v>
      </c>
      <c r="Q27" s="80">
        <f t="shared" si="13"/>
        <v>64.073811046841229</v>
      </c>
      <c r="R27" s="81">
        <f t="shared" si="25"/>
        <v>0.86256177924217459</v>
      </c>
      <c r="S27" s="81">
        <f t="shared" si="25"/>
        <v>0.7648234790263494</v>
      </c>
      <c r="T27" s="81">
        <f t="shared" si="25"/>
        <v>0.15567009389127381</v>
      </c>
      <c r="U27" s="81">
        <f t="shared" si="25"/>
        <v>0.11164424487604058</v>
      </c>
      <c r="V27" s="81">
        <f t="shared" si="25"/>
        <v>0.37103932452638888</v>
      </c>
      <c r="W27" s="82">
        <f t="shared" si="25"/>
        <v>0.96751601824677347</v>
      </c>
      <c r="X27" s="82">
        <f t="shared" si="25"/>
        <v>0.85624999999999996</v>
      </c>
      <c r="Y27" s="82">
        <f t="shared" si="25"/>
        <v>0.81099999999999994</v>
      </c>
      <c r="Z27" s="82">
        <f t="shared" si="25"/>
        <v>0.62</v>
      </c>
      <c r="AA27" s="82">
        <f t="shared" si="25"/>
        <v>1</v>
      </c>
      <c r="AB27" s="82">
        <f t="shared" si="25"/>
        <v>0.14816147256834983</v>
      </c>
      <c r="AC27" s="82">
        <f t="shared" si="25"/>
        <v>1</v>
      </c>
      <c r="AD27" s="82">
        <f t="shared" si="25"/>
        <v>0.9311475409836063</v>
      </c>
      <c r="AE27" s="82">
        <f t="shared" si="25"/>
        <v>0.74603911662549449</v>
      </c>
      <c r="AF27" s="82">
        <f t="shared" si="25"/>
        <v>1</v>
      </c>
      <c r="AG27" s="82">
        <f t="shared" si="25"/>
        <v>0.99438832772166108</v>
      </c>
      <c r="AH27" s="82">
        <f t="shared" si="25"/>
        <v>0.56521739130434789</v>
      </c>
      <c r="AI27" s="82">
        <f t="shared" si="25"/>
        <v>1</v>
      </c>
      <c r="AJ27" s="82">
        <f t="shared" si="25"/>
        <v>1</v>
      </c>
      <c r="AK27" s="82">
        <f t="shared" si="25"/>
        <v>0.61657458563535905</v>
      </c>
      <c r="AL27" s="82">
        <f t="shared" si="25"/>
        <v>0.22640302617218566</v>
      </c>
      <c r="AM27" s="82">
        <f t="shared" si="25"/>
        <v>7.690435769769044E-2</v>
      </c>
      <c r="AN27" s="82">
        <f t="shared" si="25"/>
        <v>1.5394392804410784E-2</v>
      </c>
      <c r="AO27" s="82">
        <f t="shared" si="25"/>
        <v>0.13400874368438964</v>
      </c>
      <c r="AP27" s="82">
        <f t="shared" si="25"/>
        <v>0.651685393258427</v>
      </c>
      <c r="AQ27" s="82">
        <f t="shared" si="25"/>
        <v>0.16355820564376339</v>
      </c>
      <c r="AR27" s="83">
        <f t="shared" si="25"/>
        <v>1</v>
      </c>
      <c r="AS27" s="83">
        <f t="shared" si="25"/>
        <v>0.5</v>
      </c>
      <c r="AT27" s="83">
        <f t="shared" si="25"/>
        <v>0.63157894736842102</v>
      </c>
      <c r="AU27" s="83">
        <f t="shared" si="25"/>
        <v>0.83333333333333337</v>
      </c>
      <c r="AV27" s="83">
        <f t="shared" si="25"/>
        <v>1</v>
      </c>
      <c r="AW27" s="83">
        <f t="shared" si="25"/>
        <v>1</v>
      </c>
      <c r="AX27" s="83">
        <f t="shared" si="25"/>
        <v>1</v>
      </c>
      <c r="AY27" s="83">
        <f t="shared" si="25"/>
        <v>1</v>
      </c>
      <c r="AZ27" s="83">
        <f t="shared" si="25"/>
        <v>1</v>
      </c>
      <c r="BA27" s="83">
        <f t="shared" si="25"/>
        <v>0.22732701882673509</v>
      </c>
      <c r="BB27" s="83">
        <f t="shared" si="25"/>
        <v>0.57220000747759037</v>
      </c>
      <c r="BC27" s="83">
        <f t="shared" si="25"/>
        <v>0.66666666666666663</v>
      </c>
      <c r="BD27" s="83">
        <f t="shared" si="25"/>
        <v>0.19120764626949485</v>
      </c>
      <c r="BE27" s="83">
        <f t="shared" si="25"/>
        <v>0.31243158110475927</v>
      </c>
      <c r="BF27" s="83">
        <f t="shared" si="25"/>
        <v>0.5</v>
      </c>
      <c r="BG27" s="83">
        <f t="shared" si="25"/>
        <v>0.21525</v>
      </c>
      <c r="BH27" s="84">
        <f t="shared" si="25"/>
        <v>0.34848484848484851</v>
      </c>
      <c r="BI27" s="84">
        <f t="shared" si="25"/>
        <v>0.8571428571428571</v>
      </c>
      <c r="BJ27" s="84">
        <f t="shared" si="25"/>
        <v>0.21984579550775904</v>
      </c>
      <c r="BK27" s="84">
        <f t="shared" si="25"/>
        <v>0.38547707566387274</v>
      </c>
      <c r="BL27" s="84">
        <f t="shared" si="25"/>
        <v>0.33288529420436813</v>
      </c>
      <c r="BM27" s="84">
        <f t="shared" si="25"/>
        <v>0.17127983994948742</v>
      </c>
      <c r="BN27" s="84">
        <f t="shared" si="25"/>
        <v>0.33416228532444259</v>
      </c>
      <c r="BO27" s="84">
        <f t="shared" si="25"/>
        <v>0.25462388806521735</v>
      </c>
      <c r="BP27" s="85">
        <f t="shared" si="25"/>
        <v>0.99341802145725</v>
      </c>
      <c r="BQ27" s="85">
        <f t="shared" si="25"/>
        <v>1</v>
      </c>
      <c r="BR27" s="85">
        <f t="shared" si="25"/>
        <v>1</v>
      </c>
      <c r="BS27" s="85">
        <f t="shared" si="25"/>
        <v>0.66004942476737227</v>
      </c>
      <c r="BT27" s="86">
        <v>1</v>
      </c>
      <c r="BU27" s="85">
        <f t="shared" si="23"/>
        <v>0.17685781606069101</v>
      </c>
      <c r="BV27" s="85">
        <f t="shared" si="23"/>
        <v>0.40305294149233339</v>
      </c>
      <c r="BW27" s="87"/>
      <c r="BX27" s="87"/>
      <c r="BY27" s="88">
        <v>47.146999999999998</v>
      </c>
      <c r="BZ27" s="88">
        <v>0.31083844580777098</v>
      </c>
      <c r="CA27" s="88">
        <v>254.1413971316172</v>
      </c>
      <c r="CB27" s="88">
        <v>2.0806973869999998</v>
      </c>
      <c r="CC27" s="89">
        <v>8.70974</v>
      </c>
      <c r="CD27" s="88">
        <v>98.651449999999997</v>
      </c>
      <c r="CE27" s="88">
        <v>28.4</v>
      </c>
      <c r="CF27" s="88">
        <v>81.099999999999994</v>
      </c>
      <c r="CG27" s="88">
        <v>31</v>
      </c>
      <c r="CH27" s="88">
        <v>3</v>
      </c>
      <c r="CI27" s="88">
        <v>0.116979316979317</v>
      </c>
      <c r="CJ27" s="88">
        <v>1</v>
      </c>
      <c r="CK27" s="88">
        <v>72.8</v>
      </c>
      <c r="CL27" s="88">
        <v>40.323</v>
      </c>
      <c r="CM27" s="89">
        <v>80</v>
      </c>
      <c r="CN27" s="88">
        <v>99.5</v>
      </c>
      <c r="CO27" s="89">
        <v>4.2</v>
      </c>
      <c r="CP27" s="88">
        <v>0.55973019999999996</v>
      </c>
      <c r="CQ27" s="88">
        <v>58.51435</v>
      </c>
      <c r="CR27" s="88">
        <v>55.8</v>
      </c>
      <c r="CS27" s="88">
        <v>12.40968</v>
      </c>
      <c r="CT27" s="88">
        <v>12.02716</v>
      </c>
      <c r="CU27" s="88">
        <v>0.35859999999999997</v>
      </c>
      <c r="CV27" s="88">
        <v>13.9</v>
      </c>
      <c r="CW27" s="88">
        <v>11.7</v>
      </c>
      <c r="CX27" s="88">
        <v>16.75</v>
      </c>
      <c r="CY27" s="88">
        <v>1</v>
      </c>
      <c r="CZ27" s="88">
        <v>0.5</v>
      </c>
      <c r="DA27" s="88">
        <v>15</v>
      </c>
      <c r="DB27" s="88">
        <v>7.5</v>
      </c>
      <c r="DC27" s="88">
        <v>1</v>
      </c>
      <c r="DD27" s="88">
        <v>4</v>
      </c>
      <c r="DE27" s="88">
        <v>1</v>
      </c>
      <c r="DF27" s="88">
        <v>8</v>
      </c>
      <c r="DG27" s="89">
        <v>1</v>
      </c>
      <c r="DH27" s="89">
        <v>91.137356859999997</v>
      </c>
      <c r="DI27" s="89">
        <v>136.20912190000001</v>
      </c>
      <c r="DJ27" s="88">
        <v>2</v>
      </c>
      <c r="DK27" s="88">
        <v>1.5030417915186869</v>
      </c>
      <c r="DL27" s="89">
        <v>587.59522508774899</v>
      </c>
      <c r="DM27" s="89">
        <v>3</v>
      </c>
      <c r="DN27" s="89">
        <v>1.861</v>
      </c>
      <c r="DO27" s="88">
        <v>51</v>
      </c>
      <c r="DP27" s="88">
        <v>13</v>
      </c>
      <c r="DQ27" s="89">
        <v>-3.4949152110471799</v>
      </c>
      <c r="DR27" s="88">
        <v>23.396955132201988</v>
      </c>
      <c r="DS27" s="88">
        <v>83.306666669999998</v>
      </c>
      <c r="DT27" s="88">
        <v>2.8162241510294299</v>
      </c>
      <c r="DU27" s="88">
        <v>3.3116565749382998</v>
      </c>
      <c r="DV27" s="88">
        <v>5.4461000000000004</v>
      </c>
      <c r="DW27" s="89">
        <v>99.5</v>
      </c>
      <c r="DX27" s="88">
        <v>100</v>
      </c>
      <c r="DY27" s="88">
        <v>100</v>
      </c>
      <c r="DZ27" s="89">
        <v>65.571600000000004</v>
      </c>
      <c r="EA27" s="88">
        <v>1</v>
      </c>
      <c r="EB27" s="89">
        <v>19.86123293</v>
      </c>
      <c r="EC27" s="88">
        <v>35.869999999999997</v>
      </c>
      <c r="ED27" s="77"/>
    </row>
    <row r="28" spans="1:134" ht="15.75" customHeight="1" x14ac:dyDescent="0.25">
      <c r="A28" s="76" t="s">
        <v>107</v>
      </c>
      <c r="B28" s="77">
        <v>4</v>
      </c>
      <c r="C28" s="77" t="s">
        <v>108</v>
      </c>
      <c r="D28" s="77" t="s">
        <v>109</v>
      </c>
      <c r="E28" s="77"/>
      <c r="F28" s="77" t="s">
        <v>96</v>
      </c>
      <c r="G28" s="78">
        <f t="shared" si="7"/>
        <v>64.017582102190516</v>
      </c>
      <c r="H28" s="79">
        <f t="shared" si="22"/>
        <v>79.52842623087011</v>
      </c>
      <c r="I28" s="79">
        <f t="shared" si="22"/>
        <v>64.978970720151054</v>
      </c>
      <c r="J28" s="79">
        <f t="shared" si="22"/>
        <v>66.223776116467945</v>
      </c>
      <c r="K28" s="79">
        <f t="shared" si="22"/>
        <v>39.843851306075358</v>
      </c>
      <c r="L28" s="79">
        <f t="shared" si="22"/>
        <v>69.512886137388122</v>
      </c>
      <c r="M28" s="80">
        <f t="shared" si="9"/>
        <v>75.388382716801459</v>
      </c>
      <c r="N28" s="80">
        <f t="shared" si="10"/>
        <v>42.212913882168635</v>
      </c>
      <c r="O28" s="80">
        <f t="shared" si="11"/>
        <v>49.146583522223764</v>
      </c>
      <c r="P28" s="80">
        <f t="shared" si="12"/>
        <v>13.513938361104428</v>
      </c>
      <c r="Q28" s="80">
        <f t="shared" si="13"/>
        <v>64.762654576483243</v>
      </c>
      <c r="R28" s="81">
        <f t="shared" si="25"/>
        <v>0.76398270181219108</v>
      </c>
      <c r="S28" s="81">
        <f t="shared" si="25"/>
        <v>0.79428012324596353</v>
      </c>
      <c r="T28" s="81">
        <f t="shared" si="25"/>
        <v>6.4613374088717673E-2</v>
      </c>
      <c r="U28" s="81">
        <f t="shared" si="25"/>
        <v>0</v>
      </c>
      <c r="V28" s="81">
        <f t="shared" si="25"/>
        <v>1.1129381994470453E-2</v>
      </c>
      <c r="W28" s="82">
        <f t="shared" si="25"/>
        <v>0.97839841443074527</v>
      </c>
      <c r="X28" s="82">
        <f t="shared" si="25"/>
        <v>0.40378289473684209</v>
      </c>
      <c r="Y28" s="82">
        <f t="shared" si="25"/>
        <v>0.82533333333333347</v>
      </c>
      <c r="Z28" s="82">
        <f t="shared" si="25"/>
        <v>0.68799999999999994</v>
      </c>
      <c r="AA28" s="82">
        <f t="shared" si="25"/>
        <v>1</v>
      </c>
      <c r="AB28" s="82">
        <f t="shared" si="25"/>
        <v>0.18268177888771475</v>
      </c>
      <c r="AC28" s="82">
        <f t="shared" si="25"/>
        <v>1</v>
      </c>
      <c r="AD28" s="82">
        <f t="shared" si="25"/>
        <v>0.76393442622950813</v>
      </c>
      <c r="AE28" s="82">
        <f t="shared" si="25"/>
        <v>0.57751815598358058</v>
      </c>
      <c r="AF28" s="82">
        <f t="shared" si="25"/>
        <v>0.7</v>
      </c>
      <c r="AG28" s="82">
        <f t="shared" si="25"/>
        <v>0.95959595959595967</v>
      </c>
      <c r="AH28" s="82">
        <f t="shared" si="25"/>
        <v>0.5</v>
      </c>
      <c r="AI28" s="82">
        <f t="shared" si="25"/>
        <v>1</v>
      </c>
      <c r="AJ28" s="82">
        <f t="shared" si="25"/>
        <v>1</v>
      </c>
      <c r="AK28" s="82">
        <f t="shared" si="25"/>
        <v>0.18545119705340701</v>
      </c>
      <c r="AL28" s="82">
        <f t="shared" si="25"/>
        <v>0.21815449640602791</v>
      </c>
      <c r="AM28" s="82">
        <f t="shared" si="25"/>
        <v>0.14099587321568297</v>
      </c>
      <c r="AN28" s="82">
        <f t="shared" si="25"/>
        <v>2.7334444713499075E-2</v>
      </c>
      <c r="AO28" s="82">
        <f t="shared" si="25"/>
        <v>0.24710070944265561</v>
      </c>
      <c r="AP28" s="82">
        <f t="shared" si="25"/>
        <v>0.85393258426966312</v>
      </c>
      <c r="AQ28" s="82">
        <f t="shared" si="25"/>
        <v>0.28558552312278995</v>
      </c>
      <c r="AR28" s="83">
        <f t="shared" si="25"/>
        <v>1</v>
      </c>
      <c r="AS28" s="83">
        <f t="shared" si="25"/>
        <v>0.5</v>
      </c>
      <c r="AT28" s="83">
        <f t="shared" si="25"/>
        <v>0.84210526315789469</v>
      </c>
      <c r="AU28" s="83">
        <f t="shared" si="25"/>
        <v>1</v>
      </c>
      <c r="AV28" s="83">
        <f t="shared" si="25"/>
        <v>1</v>
      </c>
      <c r="AW28" s="83">
        <f t="shared" si="25"/>
        <v>1</v>
      </c>
      <c r="AX28" s="83">
        <f t="shared" si="25"/>
        <v>1</v>
      </c>
      <c r="AY28" s="83">
        <f t="shared" si="25"/>
        <v>0.8571428571428571</v>
      </c>
      <c r="AZ28" s="83">
        <f t="shared" si="25"/>
        <v>1</v>
      </c>
      <c r="BA28" s="83">
        <f t="shared" si="25"/>
        <v>2.5856949539121887E-3</v>
      </c>
      <c r="BB28" s="83">
        <f t="shared" si="25"/>
        <v>9.2720342406422997E-3</v>
      </c>
      <c r="BC28" s="83">
        <f t="shared" si="25"/>
        <v>0.66666666666666663</v>
      </c>
      <c r="BD28" s="83">
        <f t="shared" si="25"/>
        <v>0.23984819788855413</v>
      </c>
      <c r="BE28" s="83">
        <f t="shared" si="25"/>
        <v>0.20379596660981933</v>
      </c>
      <c r="BF28" s="83">
        <f t="shared" si="25"/>
        <v>0.5</v>
      </c>
      <c r="BG28" s="83">
        <f t="shared" si="25"/>
        <v>4.9750000000000016E-2</v>
      </c>
      <c r="BH28" s="84">
        <f t="shared" si="25"/>
        <v>0.43813131313131309</v>
      </c>
      <c r="BI28" s="84">
        <f t="shared" si="25"/>
        <v>1</v>
      </c>
      <c r="BJ28" s="84">
        <f t="shared" si="25"/>
        <v>0.32776664346623297</v>
      </c>
      <c r="BK28" s="84">
        <f t="shared" si="25"/>
        <v>1.4285420409986416E-3</v>
      </c>
      <c r="BL28" s="84">
        <f t="shared" si="25"/>
        <v>0.62856434188516341</v>
      </c>
      <c r="BM28" s="84">
        <f t="shared" si="25"/>
        <v>0.20861030156729871</v>
      </c>
      <c r="BN28" s="84">
        <f t="shared" si="25"/>
        <v>9.6005311838719257E-2</v>
      </c>
      <c r="BO28" s="84">
        <f t="shared" si="25"/>
        <v>0.29358900890318651</v>
      </c>
      <c r="BP28" s="85">
        <f t="shared" si="25"/>
        <v>0.97630487724610027</v>
      </c>
      <c r="BQ28" s="85">
        <f t="shared" si="25"/>
        <v>0.98207008964955189</v>
      </c>
      <c r="BR28" s="85">
        <f t="shared" si="25"/>
        <v>1</v>
      </c>
      <c r="BS28" s="85">
        <f t="shared" si="25"/>
        <v>0.65739704887061923</v>
      </c>
      <c r="BT28" s="86">
        <v>1</v>
      </c>
      <c r="BU28" s="85">
        <f t="shared" si="23"/>
        <v>0.19632216262004651</v>
      </c>
      <c r="BV28" s="85">
        <f t="shared" si="23"/>
        <v>0.35473355215679736</v>
      </c>
      <c r="BW28" s="87"/>
      <c r="BX28" s="87"/>
      <c r="BY28" s="88">
        <v>42.36</v>
      </c>
      <c r="BZ28" s="88">
        <v>0.330724070450098</v>
      </c>
      <c r="CA28" s="88">
        <v>110.12174075211701</v>
      </c>
      <c r="CB28" s="88">
        <v>0.81230858499999992</v>
      </c>
      <c r="CC28" s="89">
        <v>0.26124999999999998</v>
      </c>
      <c r="CD28" s="88">
        <v>99.080860000000001</v>
      </c>
      <c r="CE28" s="88"/>
      <c r="CF28" s="88"/>
      <c r="CG28" s="88">
        <v>34.4</v>
      </c>
      <c r="CH28" s="88">
        <v>3</v>
      </c>
      <c r="CI28" s="88">
        <v>0.141358024691358</v>
      </c>
      <c r="CJ28" s="88">
        <v>1</v>
      </c>
      <c r="CK28" s="88">
        <v>67.7</v>
      </c>
      <c r="CL28" s="88">
        <v>31.25</v>
      </c>
      <c r="CM28" s="89">
        <v>65</v>
      </c>
      <c r="CN28" s="88">
        <v>96.4</v>
      </c>
      <c r="CO28" s="89">
        <v>3.9</v>
      </c>
      <c r="CP28" s="88">
        <v>0.56046359999999995</v>
      </c>
      <c r="CQ28" s="88">
        <v>58.407629999999997</v>
      </c>
      <c r="CR28" s="88"/>
      <c r="CS28" s="88">
        <v>12.13654</v>
      </c>
      <c r="CT28" s="88">
        <v>15.242929999999999</v>
      </c>
      <c r="CU28" s="88">
        <v>0.63177000000000005</v>
      </c>
      <c r="CV28" s="88">
        <v>24.7</v>
      </c>
      <c r="CW28" s="88">
        <v>15.3</v>
      </c>
      <c r="CX28" s="88">
        <v>27.75</v>
      </c>
      <c r="CY28" s="88">
        <v>1</v>
      </c>
      <c r="CZ28" s="88">
        <v>0.5</v>
      </c>
      <c r="DA28" s="88">
        <v>19</v>
      </c>
      <c r="DB28" s="88">
        <v>9</v>
      </c>
      <c r="DC28" s="88">
        <v>1</v>
      </c>
      <c r="DD28" s="88">
        <v>4</v>
      </c>
      <c r="DE28" s="88">
        <v>1</v>
      </c>
      <c r="DF28" s="88">
        <v>7</v>
      </c>
      <c r="DG28" s="89">
        <v>1</v>
      </c>
      <c r="DH28" s="89">
        <v>1.036627344</v>
      </c>
      <c r="DI28" s="89">
        <v>2.2071576820000001</v>
      </c>
      <c r="DJ28" s="88">
        <v>2</v>
      </c>
      <c r="DK28" s="88">
        <v>1.8541845644766259</v>
      </c>
      <c r="DL28" s="89">
        <v>396.73686395787229</v>
      </c>
      <c r="DM28" s="89">
        <v>3</v>
      </c>
      <c r="DN28" s="89">
        <v>1.1990000000000001</v>
      </c>
      <c r="DO28" s="88"/>
      <c r="DP28" s="88">
        <v>14</v>
      </c>
      <c r="DQ28" s="89">
        <v>-1.2629286098244099</v>
      </c>
      <c r="DR28" s="88">
        <v>8.6706930574657656E-2</v>
      </c>
      <c r="DS28" s="88">
        <v>156.81666670000001</v>
      </c>
      <c r="DT28" s="88">
        <v>3.3100975153401699</v>
      </c>
      <c r="DU28" s="88">
        <v>0.98743503929642895</v>
      </c>
      <c r="DV28" s="88">
        <v>6.2740999999999998</v>
      </c>
      <c r="DW28" s="89">
        <v>98.2</v>
      </c>
      <c r="DX28" s="88">
        <v>98.9</v>
      </c>
      <c r="DY28" s="88">
        <v>100</v>
      </c>
      <c r="DZ28" s="89">
        <v>65.317025400000006</v>
      </c>
      <c r="EA28" s="88">
        <v>1</v>
      </c>
      <c r="EB28" s="89">
        <v>21.436649679999999</v>
      </c>
      <c r="EC28" s="88"/>
      <c r="ED28" s="77"/>
    </row>
    <row r="29" spans="1:134" ht="15.75" customHeight="1" x14ac:dyDescent="0.25">
      <c r="A29" s="76" t="s">
        <v>110</v>
      </c>
      <c r="B29" s="77">
        <v>3</v>
      </c>
      <c r="C29" s="77" t="s">
        <v>78</v>
      </c>
      <c r="D29" s="77" t="s">
        <v>79</v>
      </c>
      <c r="E29" s="77"/>
      <c r="F29" s="77" t="s">
        <v>94</v>
      </c>
      <c r="G29" s="78">
        <f t="shared" si="7"/>
        <v>63.237852607882893</v>
      </c>
      <c r="H29" s="79">
        <f t="shared" si="22"/>
        <v>51.045451880039373</v>
      </c>
      <c r="I29" s="79">
        <f t="shared" si="22"/>
        <v>63.993696613372741</v>
      </c>
      <c r="J29" s="79">
        <f t="shared" si="22"/>
        <v>63.432245182479093</v>
      </c>
      <c r="K29" s="79">
        <f t="shared" si="22"/>
        <v>50.302898178925446</v>
      </c>
      <c r="L29" s="79">
        <f t="shared" si="22"/>
        <v>87.414971184597832</v>
      </c>
      <c r="M29" s="80">
        <f t="shared" si="9"/>
        <v>41.14518911988818</v>
      </c>
      <c r="N29" s="80">
        <f t="shared" si="10"/>
        <v>40.587144427961633</v>
      </c>
      <c r="O29" s="80">
        <f t="shared" si="11"/>
        <v>44.94366001940012</v>
      </c>
      <c r="P29" s="80">
        <f t="shared" si="12"/>
        <v>28.550834707840888</v>
      </c>
      <c r="Q29" s="80">
        <f t="shared" si="13"/>
        <v>85.454083665260214</v>
      </c>
      <c r="R29" s="81">
        <f t="shared" si="25"/>
        <v>0.49485172981878095</v>
      </c>
      <c r="S29" s="81">
        <f t="shared" si="25"/>
        <v>0.63711080592601399</v>
      </c>
      <c r="T29" s="81">
        <f t="shared" si="25"/>
        <v>8.8689199719233572E-2</v>
      </c>
      <c r="U29" s="81">
        <f t="shared" si="25"/>
        <v>0</v>
      </c>
      <c r="V29" s="81">
        <f t="shared" si="25"/>
        <v>0.37489893030131338</v>
      </c>
      <c r="W29" s="82">
        <f t="shared" si="25"/>
        <v>0.60798867375228316</v>
      </c>
      <c r="X29" s="82">
        <f t="shared" si="25"/>
        <v>0.52812499999999996</v>
      </c>
      <c r="Y29" s="82">
        <f t="shared" si="25"/>
        <v>0.68200000000000005</v>
      </c>
      <c r="Z29" s="82">
        <f t="shared" si="25"/>
        <v>0.40399999999999997</v>
      </c>
      <c r="AA29" s="82">
        <f t="shared" si="25"/>
        <v>0.66666666666666663</v>
      </c>
      <c r="AB29" s="82">
        <f t="shared" si="25"/>
        <v>8.5035059072135127E-2</v>
      </c>
      <c r="AC29" s="82">
        <f t="shared" si="25"/>
        <v>1</v>
      </c>
      <c r="AD29" s="82">
        <f t="shared" si="25"/>
        <v>0.7704918032786886</v>
      </c>
      <c r="AE29" s="82">
        <f t="shared" si="25"/>
        <v>0.72757666375675623</v>
      </c>
      <c r="AF29" s="82">
        <f t="shared" si="25"/>
        <v>0.98</v>
      </c>
      <c r="AG29" s="82">
        <f t="shared" si="25"/>
        <v>0.95959595959595967</v>
      </c>
      <c r="AH29" s="82">
        <f t="shared" si="25"/>
        <v>0.86956521739130432</v>
      </c>
      <c r="AI29" s="82">
        <f t="shared" si="25"/>
        <v>1</v>
      </c>
      <c r="AJ29" s="82">
        <f t="shared" si="25"/>
        <v>1</v>
      </c>
      <c r="AK29" s="82">
        <f t="shared" si="25"/>
        <v>0.30828729281767953</v>
      </c>
      <c r="AL29" s="82">
        <f t="shared" si="25"/>
        <v>0.64617660683860301</v>
      </c>
      <c r="AM29" s="82">
        <f t="shared" si="25"/>
        <v>6.5750719586341003E-2</v>
      </c>
      <c r="AN29" s="82">
        <f t="shared" si="25"/>
        <v>0.19866415833932877</v>
      </c>
      <c r="AO29" s="82">
        <f t="shared" si="25"/>
        <v>0.21778057017199406</v>
      </c>
      <c r="AP29" s="82">
        <f t="shared" si="25"/>
        <v>0.43258426966292141</v>
      </c>
      <c r="AQ29" s="82">
        <f t="shared" si="25"/>
        <v>0.23954794425570267</v>
      </c>
      <c r="AR29" s="83">
        <f t="shared" si="25"/>
        <v>1</v>
      </c>
      <c r="AS29" s="83">
        <f t="shared" si="25"/>
        <v>1</v>
      </c>
      <c r="AT29" s="83">
        <f t="shared" si="25"/>
        <v>0.94736842105263153</v>
      </c>
      <c r="AU29" s="83">
        <f t="shared" si="25"/>
        <v>0.88888888888888884</v>
      </c>
      <c r="AV29" s="83">
        <f t="shared" si="25"/>
        <v>1</v>
      </c>
      <c r="AW29" s="83">
        <f t="shared" si="25"/>
        <v>1</v>
      </c>
      <c r="AX29" s="83">
        <f t="shared" si="25"/>
        <v>1</v>
      </c>
      <c r="AY29" s="83">
        <f t="shared" si="25"/>
        <v>1</v>
      </c>
      <c r="AZ29" s="83">
        <f t="shared" si="25"/>
        <v>0</v>
      </c>
      <c r="BA29" s="83">
        <f t="shared" si="25"/>
        <v>1.2560552330381539E-3</v>
      </c>
      <c r="BB29" s="83">
        <f t="shared" si="25"/>
        <v>3.7153288450987754E-2</v>
      </c>
      <c r="BC29" s="83">
        <f t="shared" si="25"/>
        <v>1</v>
      </c>
      <c r="BD29" s="83">
        <f t="shared" si="25"/>
        <v>0.23985878517025253</v>
      </c>
      <c r="BE29" s="83">
        <f t="shared" si="25"/>
        <v>0.40011703192892523</v>
      </c>
      <c r="BF29" s="83">
        <f t="shared" si="25"/>
        <v>0.5</v>
      </c>
      <c r="BG29" s="83">
        <f t="shared" si="25"/>
        <v>2.0500000000000018E-2</v>
      </c>
      <c r="BH29" s="84">
        <f t="shared" si="25"/>
        <v>0.46969696969696972</v>
      </c>
      <c r="BI29" s="84">
        <f t="shared" si="25"/>
        <v>1</v>
      </c>
      <c r="BJ29" s="84">
        <f t="shared" si="25"/>
        <v>0.77747694956295044</v>
      </c>
      <c r="BK29" s="84">
        <f t="shared" si="25"/>
        <v>0.27604827025690321</v>
      </c>
      <c r="BL29" s="84">
        <f t="shared" si="25"/>
        <v>0.48669792905091425</v>
      </c>
      <c r="BM29" s="84">
        <f t="shared" si="25"/>
        <v>0.63648729129003601</v>
      </c>
      <c r="BN29" s="84">
        <f t="shared" si="25"/>
        <v>0.17219560823427535</v>
      </c>
      <c r="BO29" s="84">
        <f t="shared" si="25"/>
        <v>8.5807972627962609E-2</v>
      </c>
      <c r="BP29" s="85">
        <f t="shared" si="25"/>
        <v>0.95524254590930024</v>
      </c>
      <c r="BQ29" s="85">
        <f t="shared" si="25"/>
        <v>0.90057049714751436</v>
      </c>
      <c r="BR29" s="85">
        <f t="shared" si="25"/>
        <v>0.99604165945215906</v>
      </c>
      <c r="BS29" s="85">
        <f t="shared" si="25"/>
        <v>0.64992646504835372</v>
      </c>
      <c r="BT29" s="86">
        <v>1</v>
      </c>
      <c r="BU29" s="85">
        <f t="shared" si="23"/>
        <v>7.3411626747350411E-2</v>
      </c>
      <c r="BV29" s="85">
        <f t="shared" si="23"/>
        <v>1.8219166970376573E-2</v>
      </c>
      <c r="BW29" s="87"/>
      <c r="BX29" s="87"/>
      <c r="BY29" s="88">
        <v>29.291</v>
      </c>
      <c r="BZ29" s="88">
        <v>0.22462203023758101</v>
      </c>
      <c r="CA29" s="88">
        <v>148.20121629086057</v>
      </c>
      <c r="CB29" s="88">
        <v>0.72416886062279007</v>
      </c>
      <c r="CC29" s="89">
        <v>8.8003400000000003</v>
      </c>
      <c r="CD29" s="88">
        <v>84.46481</v>
      </c>
      <c r="CE29" s="88">
        <v>17.899999999999999</v>
      </c>
      <c r="CF29" s="88">
        <v>68.2</v>
      </c>
      <c r="CG29" s="88">
        <v>20.2</v>
      </c>
      <c r="CH29" s="88">
        <v>2</v>
      </c>
      <c r="CI29" s="88">
        <v>7.2398589065255703E-2</v>
      </c>
      <c r="CJ29" s="88">
        <v>1</v>
      </c>
      <c r="CK29" s="88">
        <v>67.900000000000006</v>
      </c>
      <c r="CL29" s="88">
        <v>39.329000000000001</v>
      </c>
      <c r="CM29" s="89">
        <v>79</v>
      </c>
      <c r="CN29" s="88">
        <v>96.4</v>
      </c>
      <c r="CO29" s="89">
        <v>5.6</v>
      </c>
      <c r="CP29" s="88"/>
      <c r="CQ29" s="88">
        <v>64.123959999999997</v>
      </c>
      <c r="CR29" s="88">
        <v>27.9</v>
      </c>
      <c r="CS29" s="88">
        <v>26.30997</v>
      </c>
      <c r="CT29" s="88">
        <v>11.46753</v>
      </c>
      <c r="CU29" s="88">
        <v>4.5515299999999996</v>
      </c>
      <c r="CV29" s="88">
        <v>21.9</v>
      </c>
      <c r="CW29" s="88">
        <v>7.8</v>
      </c>
      <c r="CX29" s="88">
        <v>23.6</v>
      </c>
      <c r="CY29" s="88">
        <v>1</v>
      </c>
      <c r="CZ29" s="88">
        <v>1</v>
      </c>
      <c r="DA29" s="88">
        <v>21</v>
      </c>
      <c r="DB29" s="88">
        <v>8</v>
      </c>
      <c r="DC29" s="88">
        <v>1</v>
      </c>
      <c r="DD29" s="88">
        <v>4</v>
      </c>
      <c r="DE29" s="88">
        <v>1</v>
      </c>
      <c r="DF29" s="88">
        <v>8</v>
      </c>
      <c r="DG29" s="89">
        <v>0</v>
      </c>
      <c r="DH29" s="89">
        <v>0.503563345</v>
      </c>
      <c r="DI29" s="89">
        <v>8.8441396880000003</v>
      </c>
      <c r="DJ29" s="88">
        <v>3</v>
      </c>
      <c r="DK29" s="88">
        <v>1.8542609955064953</v>
      </c>
      <c r="DL29" s="89">
        <v>741.64692827035697</v>
      </c>
      <c r="DM29" s="89">
        <v>3</v>
      </c>
      <c r="DN29" s="89">
        <v>1.0820000000000001</v>
      </c>
      <c r="DO29" s="88">
        <v>59</v>
      </c>
      <c r="DP29" s="88">
        <v>14</v>
      </c>
      <c r="DQ29" s="89">
        <v>8.0378450277760702</v>
      </c>
      <c r="DR29" s="88">
        <v>16.755053416340022</v>
      </c>
      <c r="DS29" s="88">
        <v>121.5466667</v>
      </c>
      <c r="DT29" s="88">
        <v>8.9708110256358999</v>
      </c>
      <c r="DU29" s="88">
        <v>1.7309913798799399</v>
      </c>
      <c r="DV29" s="88">
        <v>1.8588</v>
      </c>
      <c r="DW29" s="89">
        <v>96.6</v>
      </c>
      <c r="DX29" s="88">
        <v>93.9</v>
      </c>
      <c r="DY29" s="88">
        <v>99.657084999999995</v>
      </c>
      <c r="DZ29" s="89">
        <v>64.599999999999994</v>
      </c>
      <c r="EA29" s="88">
        <v>1</v>
      </c>
      <c r="EB29" s="89">
        <v>11.48844431</v>
      </c>
      <c r="EC29" s="88">
        <v>2.1859999999999999</v>
      </c>
      <c r="ED29" s="77"/>
    </row>
    <row r="30" spans="1:134" ht="15.75" customHeight="1" x14ac:dyDescent="0.25">
      <c r="A30" s="76" t="s">
        <v>111</v>
      </c>
      <c r="B30" s="77">
        <v>1</v>
      </c>
      <c r="C30" s="77" t="s">
        <v>78</v>
      </c>
      <c r="D30" s="77" t="s">
        <v>79</v>
      </c>
      <c r="E30" s="77"/>
      <c r="F30" s="77" t="s">
        <v>87</v>
      </c>
      <c r="G30" s="78">
        <f t="shared" si="7"/>
        <v>62.976156490743051</v>
      </c>
      <c r="H30" s="79">
        <f t="shared" si="22"/>
        <v>55.034695048964508</v>
      </c>
      <c r="I30" s="79">
        <f t="shared" si="22"/>
        <v>68.871400914459429</v>
      </c>
      <c r="J30" s="79">
        <f t="shared" si="22"/>
        <v>69.309877734684306</v>
      </c>
      <c r="K30" s="79">
        <f t="shared" si="22"/>
        <v>33.455757475259496</v>
      </c>
      <c r="L30" s="79">
        <f t="shared" si="22"/>
        <v>88.209051280347524</v>
      </c>
      <c r="M30" s="80">
        <f t="shared" si="9"/>
        <v>45.941191969031756</v>
      </c>
      <c r="N30" s="80">
        <f t="shared" si="10"/>
        <v>48.635689096704404</v>
      </c>
      <c r="O30" s="80">
        <f t="shared" si="11"/>
        <v>53.793012069862954</v>
      </c>
      <c r="P30" s="80">
        <f t="shared" si="12"/>
        <v>4.3298218775505877</v>
      </c>
      <c r="Q30" s="80">
        <f t="shared" si="13"/>
        <v>86.371890275422345</v>
      </c>
      <c r="R30" s="81">
        <f t="shared" si="25"/>
        <v>0.57419686985172991</v>
      </c>
      <c r="S30" s="81">
        <f t="shared" si="25"/>
        <v>0.66764945396204156</v>
      </c>
      <c r="T30" s="81">
        <f t="shared" si="25"/>
        <v>0.38946118083253639</v>
      </c>
      <c r="U30" s="81">
        <f t="shared" si="25"/>
        <v>9.5072545817168383E-2</v>
      </c>
      <c r="V30" s="81">
        <f t="shared" si="25"/>
        <v>0</v>
      </c>
      <c r="W30" s="82">
        <f t="shared" si="25"/>
        <v>0.88351368987828449</v>
      </c>
      <c r="X30" s="82">
        <f t="shared" si="25"/>
        <v>0.70625000000000004</v>
      </c>
      <c r="Y30" s="82">
        <f t="shared" si="25"/>
        <v>0.80299999999999994</v>
      </c>
      <c r="Z30" s="82">
        <f t="shared" si="25"/>
        <v>0.18600000000000003</v>
      </c>
      <c r="AA30" s="82">
        <f t="shared" si="25"/>
        <v>0.33333333333333331</v>
      </c>
      <c r="AB30" s="82">
        <f t="shared" si="25"/>
        <v>6.9926039765632442E-2</v>
      </c>
      <c r="AC30" s="82">
        <f t="shared" si="25"/>
        <v>1</v>
      </c>
      <c r="AD30" s="82">
        <f t="shared" si="25"/>
        <v>1</v>
      </c>
      <c r="AE30" s="82">
        <f t="shared" si="25"/>
        <v>0.44504912795557117</v>
      </c>
      <c r="AF30" s="82">
        <f t="shared" si="25"/>
        <v>1</v>
      </c>
      <c r="AG30" s="82">
        <f t="shared" si="25"/>
        <v>1</v>
      </c>
      <c r="AH30" s="82">
        <f t="shared" si="25"/>
        <v>0.78260869565217395</v>
      </c>
      <c r="AI30" s="82">
        <f t="shared" si="25"/>
        <v>0.87822308805147642</v>
      </c>
      <c r="AJ30" s="82">
        <f t="shared" si="25"/>
        <v>0.97677358720988894</v>
      </c>
      <c r="AK30" s="82">
        <f t="shared" si="25"/>
        <v>0.21657458563535914</v>
      </c>
      <c r="AL30" s="82">
        <f t="shared" si="25"/>
        <v>0.62121147147803712</v>
      </c>
      <c r="AM30" s="82">
        <f t="shared" si="25"/>
        <v>0.16499842749308119</v>
      </c>
      <c r="AN30" s="82">
        <f t="shared" si="25"/>
        <v>8.1976339919430929E-2</v>
      </c>
      <c r="AO30" s="82">
        <f t="shared" si="25"/>
        <v>8.0604204298541871E-2</v>
      </c>
      <c r="AP30" s="82">
        <f t="shared" si="25"/>
        <v>0.16853932584269665</v>
      </c>
      <c r="AQ30" s="82">
        <f t="shared" si="25"/>
        <v>7.7029744158635491E-2</v>
      </c>
      <c r="AR30" s="83">
        <f t="shared" si="25"/>
        <v>0</v>
      </c>
      <c r="AS30" s="83">
        <f t="shared" si="25"/>
        <v>0.5</v>
      </c>
      <c r="AT30" s="83">
        <f t="shared" si="25"/>
        <v>0.36842105263157893</v>
      </c>
      <c r="AU30" s="83">
        <f t="shared" si="25"/>
        <v>0.1111111111111111</v>
      </c>
      <c r="AV30" s="83">
        <f t="shared" si="25"/>
        <v>1</v>
      </c>
      <c r="AW30" s="83">
        <f t="shared" si="25"/>
        <v>0.66666666666666663</v>
      </c>
      <c r="AX30" s="83">
        <f t="shared" si="25"/>
        <v>1</v>
      </c>
      <c r="AY30" s="83">
        <f t="shared" si="25"/>
        <v>1</v>
      </c>
      <c r="AZ30" s="83">
        <f t="shared" si="25"/>
        <v>1</v>
      </c>
      <c r="BA30" s="83">
        <f t="shared" si="25"/>
        <v>1</v>
      </c>
      <c r="BB30" s="83">
        <f t="shared" si="25"/>
        <v>1</v>
      </c>
      <c r="BC30" s="83">
        <f t="shared" si="25"/>
        <v>0.66666666666666663</v>
      </c>
      <c r="BD30" s="83">
        <f t="shared" si="25"/>
        <v>0.11245000273256293</v>
      </c>
      <c r="BE30" s="83">
        <f t="shared" ref="BE30:BS30" si="26">IF(DL30="",VLOOKUP($B30,$Q$165:$BV$170,COLUMN(BE$157)-$R$162),IF((DL30-DL$171)/(DL$170-DL$171)&lt;0,0,IF((DL30-DL$171)/(DL$170-DL$171)&gt;1,1,(DL30-DL$171)/(DL$170-DL$171))))</f>
        <v>9.4284680164927012E-2</v>
      </c>
      <c r="BF30" s="83">
        <f t="shared" si="26"/>
        <v>0</v>
      </c>
      <c r="BG30" s="83">
        <f t="shared" si="26"/>
        <v>0.41249999999999998</v>
      </c>
      <c r="BH30" s="84">
        <f t="shared" si="26"/>
        <v>0.51515151515151514</v>
      </c>
      <c r="BI30" s="84">
        <f t="shared" si="26"/>
        <v>0.8571428571428571</v>
      </c>
      <c r="BJ30" s="84">
        <f t="shared" si="26"/>
        <v>0.19972749191006592</v>
      </c>
      <c r="BK30" s="84">
        <f t="shared" si="26"/>
        <v>0.13011341136154575</v>
      </c>
      <c r="BL30" s="84">
        <f t="shared" si="26"/>
        <v>0.64289712648975161</v>
      </c>
      <c r="BM30" s="84">
        <f t="shared" si="26"/>
        <v>0.27491833672688609</v>
      </c>
      <c r="BN30" s="84">
        <f t="shared" si="26"/>
        <v>0.18972480250364784</v>
      </c>
      <c r="BO30" s="84">
        <f t="shared" si="26"/>
        <v>0.42140213474367494</v>
      </c>
      <c r="BP30" s="85">
        <f t="shared" si="26"/>
        <v>1</v>
      </c>
      <c r="BQ30" s="85">
        <f t="shared" si="26"/>
        <v>1</v>
      </c>
      <c r="BR30" s="85">
        <f t="shared" si="26"/>
        <v>1</v>
      </c>
      <c r="BS30" s="85">
        <f t="shared" si="26"/>
        <v>0.94925403906183947</v>
      </c>
      <c r="BT30" s="86">
        <v>1</v>
      </c>
      <c r="BU30" s="85">
        <f t="shared" si="23"/>
        <v>9.6215565369137543E-2</v>
      </c>
      <c r="BV30" s="85">
        <f t="shared" si="23"/>
        <v>0.15604824474715151</v>
      </c>
      <c r="BW30" s="87"/>
      <c r="BX30" s="87"/>
      <c r="BY30" s="88">
        <v>33.143999999999998</v>
      </c>
      <c r="BZ30" s="88">
        <v>0.24523809523809501</v>
      </c>
      <c r="CA30" s="88">
        <v>623.91654474159407</v>
      </c>
      <c r="CB30" s="88">
        <v>1.920286146</v>
      </c>
      <c r="CC30" s="89">
        <v>-0.77890999999999999</v>
      </c>
      <c r="CD30" s="88"/>
      <c r="CE30" s="88">
        <v>23.6</v>
      </c>
      <c r="CF30" s="88">
        <v>80.3</v>
      </c>
      <c r="CG30" s="88">
        <v>9.3000000000000007</v>
      </c>
      <c r="CH30" s="88">
        <v>1</v>
      </c>
      <c r="CI30" s="88">
        <v>6.1728395061728399E-2</v>
      </c>
      <c r="CJ30" s="88">
        <v>1</v>
      </c>
      <c r="CK30" s="88">
        <v>74.900000000000006</v>
      </c>
      <c r="CL30" s="88">
        <v>24.117999999999999</v>
      </c>
      <c r="CM30" s="89">
        <v>80</v>
      </c>
      <c r="CN30" s="88">
        <v>100</v>
      </c>
      <c r="CO30" s="89">
        <v>5.2</v>
      </c>
      <c r="CP30" s="88">
        <v>0.47462090000000001</v>
      </c>
      <c r="CQ30" s="88">
        <v>49.562570000000001</v>
      </c>
      <c r="CR30" s="88">
        <v>19.600000000000001</v>
      </c>
      <c r="CS30" s="88">
        <v>25.483280000000001</v>
      </c>
      <c r="CT30" s="88">
        <v>16.44725</v>
      </c>
      <c r="CU30" s="88"/>
      <c r="CV30" s="88">
        <v>8.8000000000000007</v>
      </c>
      <c r="CW30" s="88">
        <v>3.1</v>
      </c>
      <c r="CX30" s="88">
        <v>8.9499999999999993</v>
      </c>
      <c r="CY30" s="88">
        <v>0</v>
      </c>
      <c r="CZ30" s="88">
        <v>0.5</v>
      </c>
      <c r="DA30" s="88">
        <v>10</v>
      </c>
      <c r="DB30" s="88">
        <v>1</v>
      </c>
      <c r="DC30" s="88">
        <v>1</v>
      </c>
      <c r="DD30" s="88">
        <v>3</v>
      </c>
      <c r="DE30" s="88">
        <v>1</v>
      </c>
      <c r="DF30" s="88">
        <v>8</v>
      </c>
      <c r="DG30" s="89">
        <v>1</v>
      </c>
      <c r="DH30" s="89">
        <v>437.59413119999999</v>
      </c>
      <c r="DI30" s="89">
        <v>250.38146470000001</v>
      </c>
      <c r="DJ30" s="88">
        <v>2</v>
      </c>
      <c r="DK30" s="88">
        <v>0.93447962635699933</v>
      </c>
      <c r="DL30" s="89">
        <v>204.34006339418443</v>
      </c>
      <c r="DM30" s="89">
        <v>1</v>
      </c>
      <c r="DN30" s="89">
        <v>2.65</v>
      </c>
      <c r="DO30" s="88">
        <v>62</v>
      </c>
      <c r="DP30" s="88">
        <v>13</v>
      </c>
      <c r="DQ30" s="89">
        <v>-3.91099593056359</v>
      </c>
      <c r="DR30" s="88">
        <v>7.8973766273415178</v>
      </c>
      <c r="DS30" s="88">
        <v>160.38</v>
      </c>
      <c r="DT30" s="88">
        <v>4.1873374686086704</v>
      </c>
      <c r="DU30" s="88">
        <v>1.9020622925935999</v>
      </c>
      <c r="DV30" s="88">
        <v>8.9901</v>
      </c>
      <c r="DW30" s="89">
        <v>100</v>
      </c>
      <c r="DX30" s="88">
        <v>100</v>
      </c>
      <c r="DY30" s="88">
        <v>100</v>
      </c>
      <c r="DZ30" s="89">
        <v>93.329411059999998</v>
      </c>
      <c r="EA30" s="88">
        <v>1</v>
      </c>
      <c r="EB30" s="89">
        <v>13.33416293</v>
      </c>
      <c r="EC30" s="88">
        <v>14.25</v>
      </c>
      <c r="ED30" s="77"/>
    </row>
    <row r="31" spans="1:134" ht="15.75" customHeight="1" x14ac:dyDescent="0.25">
      <c r="A31" s="76" t="s">
        <v>112</v>
      </c>
      <c r="B31" s="77">
        <v>1</v>
      </c>
      <c r="C31" s="77" t="s">
        <v>78</v>
      </c>
      <c r="D31" s="77" t="s">
        <v>79</v>
      </c>
      <c r="E31" s="77"/>
      <c r="F31" s="77" t="s">
        <v>81</v>
      </c>
      <c r="G31" s="78">
        <f t="shared" si="7"/>
        <v>62.974134667635084</v>
      </c>
      <c r="H31" s="79">
        <f t="shared" si="22"/>
        <v>68.166611260047915</v>
      </c>
      <c r="I31" s="79">
        <f t="shared" si="22"/>
        <v>73.682962905541714</v>
      </c>
      <c r="J31" s="79">
        <f t="shared" si="22"/>
        <v>77.634685694221034</v>
      </c>
      <c r="K31" s="79">
        <f t="shared" si="22"/>
        <v>37.615660152152081</v>
      </c>
      <c r="L31" s="79">
        <f t="shared" si="22"/>
        <v>57.770753326212699</v>
      </c>
      <c r="M31" s="80">
        <f t="shared" si="9"/>
        <v>61.728825085425633</v>
      </c>
      <c r="N31" s="80">
        <f t="shared" si="10"/>
        <v>56.575094444220689</v>
      </c>
      <c r="O31" s="80">
        <f t="shared" si="11"/>
        <v>66.326826617149678</v>
      </c>
      <c r="P31" s="80">
        <f t="shared" si="12"/>
        <v>10.31048399001514</v>
      </c>
      <c r="Q31" s="80">
        <f t="shared" si="13"/>
        <v>51.190966822083574</v>
      </c>
      <c r="R31" s="81">
        <f t="shared" ref="R31:BS35" si="27">IF(BY31="",VLOOKUP($B31,$Q$165:$BV$170,COLUMN(R$157)-$R$162),IF((BY31-BY$171)/(BY$170-BY$171)&lt;0,0,IF((BY31-BY$171)/(BY$170-BY$171)&gt;1,1,(BY31-BY$171)/(BY$170-BY$171))))</f>
        <v>0.69369851729818788</v>
      </c>
      <c r="S31" s="81">
        <f t="shared" si="27"/>
        <v>0.79379485612027822</v>
      </c>
      <c r="T31" s="81">
        <f t="shared" si="27"/>
        <v>0.26422685191135031</v>
      </c>
      <c r="U31" s="81">
        <f t="shared" si="27"/>
        <v>0.11514845565358012</v>
      </c>
      <c r="V31" s="81">
        <f t="shared" si="27"/>
        <v>0</v>
      </c>
      <c r="W31" s="82">
        <f t="shared" si="27"/>
        <v>0.88351368987828449</v>
      </c>
      <c r="X31" s="82">
        <f t="shared" si="27"/>
        <v>0.53749999999999998</v>
      </c>
      <c r="Y31" s="82">
        <f t="shared" si="27"/>
        <v>0.97699999999999998</v>
      </c>
      <c r="Z31" s="82">
        <f t="shared" si="27"/>
        <v>0.52600000000000002</v>
      </c>
      <c r="AA31" s="82">
        <f t="shared" si="27"/>
        <v>0.66666666666666663</v>
      </c>
      <c r="AB31" s="82">
        <f t="shared" si="27"/>
        <v>9.61483046777446E-2</v>
      </c>
      <c r="AC31" s="82">
        <f t="shared" si="27"/>
        <v>1</v>
      </c>
      <c r="AD31" s="82">
        <f t="shared" si="27"/>
        <v>0.91475409836065547</v>
      </c>
      <c r="AE31" s="82">
        <f t="shared" si="27"/>
        <v>0.47383866713720529</v>
      </c>
      <c r="AF31" s="82">
        <f t="shared" si="27"/>
        <v>1</v>
      </c>
      <c r="AG31" s="82">
        <f t="shared" si="27"/>
        <v>0.99775533108866443</v>
      </c>
      <c r="AH31" s="82">
        <f t="shared" si="27"/>
        <v>0.91304347826086951</v>
      </c>
      <c r="AI31" s="82">
        <f t="shared" si="27"/>
        <v>1</v>
      </c>
      <c r="AJ31" s="82">
        <f t="shared" si="27"/>
        <v>1</v>
      </c>
      <c r="AK31" s="82">
        <f t="shared" si="27"/>
        <v>0.44751381215469616</v>
      </c>
      <c r="AL31" s="82">
        <f t="shared" si="27"/>
        <v>0.38691414873203839</v>
      </c>
      <c r="AM31" s="82">
        <f t="shared" si="27"/>
        <v>0.18430518512731323</v>
      </c>
      <c r="AN31" s="82">
        <f t="shared" si="27"/>
        <v>8.1976339919430929E-2</v>
      </c>
      <c r="AO31" s="82">
        <f t="shared" si="27"/>
        <v>8.2698499960731961E-2</v>
      </c>
      <c r="AP31" s="82">
        <f t="shared" si="27"/>
        <v>0.34831460674157311</v>
      </c>
      <c r="AQ31" s="82">
        <f t="shared" si="27"/>
        <v>9.4779172155584804E-2</v>
      </c>
      <c r="AR31" s="83">
        <f t="shared" si="27"/>
        <v>1</v>
      </c>
      <c r="AS31" s="83">
        <f t="shared" si="27"/>
        <v>1</v>
      </c>
      <c r="AT31" s="83">
        <f t="shared" si="27"/>
        <v>0.52631578947368418</v>
      </c>
      <c r="AU31" s="83">
        <f t="shared" si="27"/>
        <v>0.88888888888888884</v>
      </c>
      <c r="AV31" s="83">
        <f t="shared" si="27"/>
        <v>1</v>
      </c>
      <c r="AW31" s="83">
        <f t="shared" si="27"/>
        <v>1</v>
      </c>
      <c r="AX31" s="83">
        <f t="shared" si="27"/>
        <v>1</v>
      </c>
      <c r="AY31" s="83">
        <f t="shared" si="27"/>
        <v>0.8571428571428571</v>
      </c>
      <c r="AZ31" s="83">
        <f t="shared" si="27"/>
        <v>1</v>
      </c>
      <c r="BA31" s="83">
        <f t="shared" si="27"/>
        <v>0.39470925293196507</v>
      </c>
      <c r="BB31" s="83">
        <f t="shared" si="27"/>
        <v>0.25891267653204486</v>
      </c>
      <c r="BC31" s="83">
        <f t="shared" si="27"/>
        <v>0.66666666666666663</v>
      </c>
      <c r="BD31" s="83">
        <f t="shared" si="27"/>
        <v>0.12032221172736392</v>
      </c>
      <c r="BE31" s="83">
        <f t="shared" si="27"/>
        <v>8.5150100798684486E-2</v>
      </c>
      <c r="BF31" s="83">
        <f t="shared" si="27"/>
        <v>0.25</v>
      </c>
      <c r="BG31" s="83">
        <f t="shared" si="27"/>
        <v>8.9000000000000024E-2</v>
      </c>
      <c r="BH31" s="84">
        <f t="shared" si="27"/>
        <v>1</v>
      </c>
      <c r="BI31" s="84">
        <f t="shared" si="27"/>
        <v>0.8571428571428571</v>
      </c>
      <c r="BJ31" s="84">
        <f t="shared" si="27"/>
        <v>0.74578768674782925</v>
      </c>
      <c r="BK31" s="84">
        <f t="shared" si="27"/>
        <v>9.1390804510793525E-2</v>
      </c>
      <c r="BL31" s="84">
        <f t="shared" si="27"/>
        <v>0.28956515623371704</v>
      </c>
      <c r="BM31" s="84">
        <f t="shared" si="27"/>
        <v>0.9115717266294352</v>
      </c>
      <c r="BN31" s="84">
        <f t="shared" si="27"/>
        <v>0.36150568154206392</v>
      </c>
      <c r="BO31" s="84">
        <f t="shared" si="27"/>
        <v>0.71925942439565838</v>
      </c>
      <c r="BP31" s="85">
        <f t="shared" si="27"/>
        <v>1</v>
      </c>
      <c r="BQ31" s="85">
        <f t="shared" si="27"/>
        <v>0.98370008149959254</v>
      </c>
      <c r="BR31" s="85">
        <f t="shared" si="27"/>
        <v>1</v>
      </c>
      <c r="BS31" s="85">
        <f t="shared" si="27"/>
        <v>0.89862453883691906</v>
      </c>
      <c r="BT31" s="86">
        <v>1</v>
      </c>
      <c r="BU31" s="85">
        <f t="shared" si="23"/>
        <v>2.016635966051444E-2</v>
      </c>
      <c r="BV31" s="85">
        <f t="shared" si="23"/>
        <v>0.90894415203241907</v>
      </c>
      <c r="BW31" s="87"/>
      <c r="BX31" s="87"/>
      <c r="BY31" s="88">
        <v>38.947000000000003</v>
      </c>
      <c r="BZ31" s="88">
        <v>0.33039647577092501</v>
      </c>
      <c r="CA31" s="88">
        <v>425.83994965607451</v>
      </c>
      <c r="CB31" s="88">
        <v>2.1146175540000001</v>
      </c>
      <c r="CC31" s="89">
        <v>-0.19328000000000001</v>
      </c>
      <c r="CD31" s="88"/>
      <c r="CE31" s="88">
        <v>18.2</v>
      </c>
      <c r="CF31" s="88">
        <v>97.7</v>
      </c>
      <c r="CG31" s="88">
        <v>26.3</v>
      </c>
      <c r="CH31" s="88">
        <v>2</v>
      </c>
      <c r="CI31" s="88">
        <v>8.0246913580246895E-2</v>
      </c>
      <c r="CJ31" s="88">
        <v>1</v>
      </c>
      <c r="CK31" s="88">
        <v>72.3</v>
      </c>
      <c r="CL31" s="88">
        <v>25.667999999999999</v>
      </c>
      <c r="CM31" s="89">
        <v>80</v>
      </c>
      <c r="CN31" s="88">
        <v>99.8</v>
      </c>
      <c r="CO31" s="89">
        <v>5.8</v>
      </c>
      <c r="CP31" s="88">
        <v>0.5603342</v>
      </c>
      <c r="CQ31" s="88">
        <v>62.842010000000002</v>
      </c>
      <c r="CR31" s="88">
        <v>40.5</v>
      </c>
      <c r="CS31" s="88">
        <v>17.724810000000002</v>
      </c>
      <c r="CT31" s="88">
        <v>17.415959999999998</v>
      </c>
      <c r="CU31" s="88"/>
      <c r="CV31" s="88">
        <v>9</v>
      </c>
      <c r="CW31" s="88">
        <v>6.3</v>
      </c>
      <c r="CX31" s="88">
        <v>10.55</v>
      </c>
      <c r="CY31" s="88">
        <v>1</v>
      </c>
      <c r="CZ31" s="88">
        <v>1</v>
      </c>
      <c r="DA31" s="88">
        <v>13</v>
      </c>
      <c r="DB31" s="88">
        <v>8</v>
      </c>
      <c r="DC31" s="88">
        <v>1</v>
      </c>
      <c r="DD31" s="88">
        <v>4</v>
      </c>
      <c r="DE31" s="88">
        <v>1</v>
      </c>
      <c r="DF31" s="88">
        <v>7</v>
      </c>
      <c r="DG31" s="89">
        <v>1</v>
      </c>
      <c r="DH31" s="89">
        <v>158.242334</v>
      </c>
      <c r="DI31" s="89">
        <v>61.632764520000002</v>
      </c>
      <c r="DJ31" s="88">
        <v>2</v>
      </c>
      <c r="DK31" s="88">
        <v>0.9913101762526485</v>
      </c>
      <c r="DL31" s="89">
        <v>188.29181940387645</v>
      </c>
      <c r="DM31" s="89">
        <v>2</v>
      </c>
      <c r="DN31" s="89">
        <v>1.3560000000000001</v>
      </c>
      <c r="DO31" s="88">
        <v>94</v>
      </c>
      <c r="DP31" s="88">
        <v>13</v>
      </c>
      <c r="DQ31" s="89">
        <v>7.3824572010125804</v>
      </c>
      <c r="DR31" s="88">
        <v>5.5470654096675753</v>
      </c>
      <c r="DS31" s="88">
        <v>72.536666670000002</v>
      </c>
      <c r="DT31" s="88">
        <v>12.6101144165634</v>
      </c>
      <c r="DU31" s="88">
        <v>3.57850624730531</v>
      </c>
      <c r="DV31" s="88">
        <v>15.3195</v>
      </c>
      <c r="DW31" s="89">
        <v>100</v>
      </c>
      <c r="DX31" s="88">
        <v>99</v>
      </c>
      <c r="DY31" s="88">
        <v>100</v>
      </c>
      <c r="DZ31" s="89">
        <v>88.47</v>
      </c>
      <c r="EA31" s="88">
        <v>1</v>
      </c>
      <c r="EB31" s="89">
        <v>7.1788475109999998</v>
      </c>
      <c r="EC31" s="88">
        <v>80.150000000000006</v>
      </c>
      <c r="ED31" s="77"/>
    </row>
    <row r="32" spans="1:134" ht="15.75" customHeight="1" x14ac:dyDescent="0.25">
      <c r="A32" s="76" t="s">
        <v>113</v>
      </c>
      <c r="B32" s="77">
        <v>1</v>
      </c>
      <c r="C32" s="77" t="s">
        <v>78</v>
      </c>
      <c r="D32" s="77" t="s">
        <v>79</v>
      </c>
      <c r="E32" s="77" t="s">
        <v>80</v>
      </c>
      <c r="F32" s="77" t="s">
        <v>81</v>
      </c>
      <c r="G32" s="78">
        <f t="shared" si="7"/>
        <v>62.152123715247242</v>
      </c>
      <c r="H32" s="79">
        <f t="shared" si="22"/>
        <v>75.89532408479748</v>
      </c>
      <c r="I32" s="79">
        <f t="shared" si="22"/>
        <v>74.811343415503515</v>
      </c>
      <c r="J32" s="79">
        <f t="shared" si="22"/>
        <v>72.646199204541972</v>
      </c>
      <c r="K32" s="79">
        <f t="shared" si="22"/>
        <v>28.860492730079574</v>
      </c>
      <c r="L32" s="79">
        <f t="shared" si="22"/>
        <v>58.54725914131366</v>
      </c>
      <c r="M32" s="80">
        <f t="shared" si="9"/>
        <v>71.02054463174214</v>
      </c>
      <c r="N32" s="80">
        <f t="shared" si="10"/>
        <v>58.436999220970456</v>
      </c>
      <c r="O32" s="80">
        <f t="shared" si="11"/>
        <v>58.816171135703343</v>
      </c>
      <c r="P32" s="80">
        <f t="shared" si="12"/>
        <v>-2.2767571443343626</v>
      </c>
      <c r="Q32" s="80">
        <f t="shared" si="13"/>
        <v>52.088460883128086</v>
      </c>
      <c r="R32" s="81">
        <f t="shared" si="27"/>
        <v>0.71505354200988469</v>
      </c>
      <c r="S32" s="81">
        <f t="shared" si="27"/>
        <v>0.94448818268631607</v>
      </c>
      <c r="T32" s="81">
        <f t="shared" si="27"/>
        <v>8.6731547036318954E-2</v>
      </c>
      <c r="U32" s="81">
        <f t="shared" si="27"/>
        <v>2.5254099067978202E-2</v>
      </c>
      <c r="V32" s="81">
        <f t="shared" si="27"/>
        <v>0.24671060198773959</v>
      </c>
      <c r="W32" s="82">
        <f t="shared" si="27"/>
        <v>0.79111405125512069</v>
      </c>
      <c r="X32" s="82">
        <f t="shared" si="27"/>
        <v>0.65</v>
      </c>
      <c r="Y32" s="82">
        <f t="shared" si="27"/>
        <v>1</v>
      </c>
      <c r="Z32" s="82">
        <f t="shared" si="27"/>
        <v>0.4</v>
      </c>
      <c r="AA32" s="82">
        <f t="shared" si="27"/>
        <v>0.66666666666666663</v>
      </c>
      <c r="AB32" s="82">
        <f t="shared" si="27"/>
        <v>0.19229660935548903</v>
      </c>
      <c r="AC32" s="82">
        <f t="shared" si="27"/>
        <v>1</v>
      </c>
      <c r="AD32" s="82">
        <f t="shared" si="27"/>
        <v>0.81967213114754101</v>
      </c>
      <c r="AE32" s="82">
        <f t="shared" si="27"/>
        <v>0.79836178235108379</v>
      </c>
      <c r="AF32" s="82">
        <f t="shared" si="27"/>
        <v>0.86</v>
      </c>
      <c r="AG32" s="82">
        <f t="shared" si="27"/>
        <v>0.98989898989898983</v>
      </c>
      <c r="AH32" s="82">
        <f t="shared" si="27"/>
        <v>0.80434782608695654</v>
      </c>
      <c r="AI32" s="82">
        <f t="shared" si="27"/>
        <v>1</v>
      </c>
      <c r="AJ32" s="82">
        <f t="shared" si="27"/>
        <v>1</v>
      </c>
      <c r="AK32" s="82">
        <f t="shared" si="27"/>
        <v>0.23425414364640884</v>
      </c>
      <c r="AL32" s="82">
        <f t="shared" si="27"/>
        <v>0.27114663442228581</v>
      </c>
      <c r="AM32" s="82">
        <f t="shared" si="27"/>
        <v>0.21451545461394259</v>
      </c>
      <c r="AN32" s="82">
        <f t="shared" si="27"/>
        <v>2.4989881311941454E-2</v>
      </c>
      <c r="AO32" s="82">
        <f t="shared" si="27"/>
        <v>0.11306578706248856</v>
      </c>
      <c r="AP32" s="82">
        <f t="shared" si="27"/>
        <v>0.21910112359550565</v>
      </c>
      <c r="AQ32" s="82">
        <f t="shared" si="27"/>
        <v>0.13360604589891142</v>
      </c>
      <c r="AR32" s="83">
        <f t="shared" si="27"/>
        <v>1</v>
      </c>
      <c r="AS32" s="83">
        <f t="shared" si="27"/>
        <v>0.5</v>
      </c>
      <c r="AT32" s="83">
        <f t="shared" si="27"/>
        <v>0.57894736842105265</v>
      </c>
      <c r="AU32" s="83">
        <f t="shared" si="27"/>
        <v>1</v>
      </c>
      <c r="AV32" s="83">
        <f t="shared" si="27"/>
        <v>1</v>
      </c>
      <c r="AW32" s="83">
        <f t="shared" si="27"/>
        <v>1</v>
      </c>
      <c r="AX32" s="83">
        <f t="shared" si="27"/>
        <v>1</v>
      </c>
      <c r="AY32" s="83">
        <f t="shared" si="27"/>
        <v>1</v>
      </c>
      <c r="AZ32" s="83">
        <f t="shared" si="27"/>
        <v>0</v>
      </c>
      <c r="BA32" s="83">
        <f t="shared" si="27"/>
        <v>1.2097244359437539E-3</v>
      </c>
      <c r="BB32" s="83">
        <f t="shared" si="27"/>
        <v>0.10116377191501089</v>
      </c>
      <c r="BC32" s="83">
        <f t="shared" si="27"/>
        <v>0.66666666666666663</v>
      </c>
      <c r="BD32" s="83">
        <f t="shared" si="27"/>
        <v>0.1216730651976267</v>
      </c>
      <c r="BE32" s="83">
        <f t="shared" si="27"/>
        <v>0.11317593318713078</v>
      </c>
      <c r="BF32" s="83">
        <f t="shared" si="27"/>
        <v>0</v>
      </c>
      <c r="BG32" s="83">
        <f t="shared" si="27"/>
        <v>2.8500000000000025E-2</v>
      </c>
      <c r="BH32" s="84">
        <f t="shared" si="27"/>
        <v>0.45677361853832443</v>
      </c>
      <c r="BI32" s="84">
        <f t="shared" si="27"/>
        <v>1</v>
      </c>
      <c r="BJ32" s="84">
        <f t="shared" si="27"/>
        <v>0.24431238491382382</v>
      </c>
      <c r="BK32" s="84">
        <f t="shared" si="27"/>
        <v>0.15946821006867318</v>
      </c>
      <c r="BL32" s="84">
        <f t="shared" si="27"/>
        <v>0.66788899796734136</v>
      </c>
      <c r="BM32" s="84">
        <f t="shared" si="27"/>
        <v>0.37694478839127321</v>
      </c>
      <c r="BN32" s="84">
        <f t="shared" si="27"/>
        <v>0.46409893970507415</v>
      </c>
      <c r="BO32" s="84">
        <f t="shared" si="27"/>
        <v>0.4426917732305074</v>
      </c>
      <c r="BP32" s="85">
        <f t="shared" si="27"/>
        <v>0.98815243862305002</v>
      </c>
      <c r="BQ32" s="85">
        <f t="shared" si="27"/>
        <v>1</v>
      </c>
      <c r="BR32" s="85">
        <f t="shared" si="27"/>
        <v>1</v>
      </c>
      <c r="BS32" s="85">
        <f t="shared" si="27"/>
        <v>0.82390676060619772</v>
      </c>
      <c r="BT32" s="86">
        <v>1</v>
      </c>
      <c r="BU32" s="85">
        <f t="shared" si="23"/>
        <v>0.19598039375210385</v>
      </c>
      <c r="BV32" s="85">
        <f t="shared" si="23"/>
        <v>0.68707406827703366</v>
      </c>
      <c r="BW32" s="87"/>
      <c r="BX32" s="87"/>
      <c r="BY32" s="88">
        <v>39.984000000000002</v>
      </c>
      <c r="BZ32" s="88">
        <v>0.43212669683257898</v>
      </c>
      <c r="CA32" s="88">
        <v>145.10489932144722</v>
      </c>
      <c r="CB32" s="88">
        <v>1.2444554029999999</v>
      </c>
      <c r="CC32" s="89">
        <v>5.7912600000000003</v>
      </c>
      <c r="CD32" s="88">
        <v>91.690780000000004</v>
      </c>
      <c r="CE32" s="88">
        <v>21.8</v>
      </c>
      <c r="CF32" s="88">
        <v>100</v>
      </c>
      <c r="CG32" s="88">
        <v>20</v>
      </c>
      <c r="CH32" s="88">
        <v>2</v>
      </c>
      <c r="CI32" s="88">
        <v>0.148148148148148</v>
      </c>
      <c r="CJ32" s="88">
        <v>1</v>
      </c>
      <c r="CK32" s="88">
        <v>69.400000000000006</v>
      </c>
      <c r="CL32" s="88">
        <v>43.14</v>
      </c>
      <c r="CM32" s="89">
        <v>73</v>
      </c>
      <c r="CN32" s="88">
        <v>99.1</v>
      </c>
      <c r="CO32" s="89">
        <v>5.3</v>
      </c>
      <c r="CP32" s="88">
        <v>0.57316880000000003</v>
      </c>
      <c r="CQ32" s="88">
        <v>64.501189999999994</v>
      </c>
      <c r="CR32" s="88">
        <v>21.2</v>
      </c>
      <c r="CS32" s="88">
        <v>13.891310000000001</v>
      </c>
      <c r="CT32" s="88">
        <v>18.931750000000001</v>
      </c>
      <c r="CU32" s="88">
        <v>0.57813000000000003</v>
      </c>
      <c r="CV32" s="88">
        <v>11.9</v>
      </c>
      <c r="CW32" s="88">
        <v>4</v>
      </c>
      <c r="CX32" s="88">
        <v>14.05</v>
      </c>
      <c r="CY32" s="88">
        <v>1</v>
      </c>
      <c r="CZ32" s="88">
        <v>0.5</v>
      </c>
      <c r="DA32" s="88">
        <v>14</v>
      </c>
      <c r="DB32" s="88">
        <v>9</v>
      </c>
      <c r="DC32" s="88">
        <v>1</v>
      </c>
      <c r="DD32" s="88">
        <v>4</v>
      </c>
      <c r="DE32" s="88">
        <v>1</v>
      </c>
      <c r="DF32" s="88">
        <v>8</v>
      </c>
      <c r="DG32" s="89">
        <v>0</v>
      </c>
      <c r="DH32" s="89">
        <v>0.48498892999999998</v>
      </c>
      <c r="DI32" s="89">
        <v>24.081489619999999</v>
      </c>
      <c r="DJ32" s="88">
        <v>2</v>
      </c>
      <c r="DK32" s="88">
        <v>1.0010621716067074</v>
      </c>
      <c r="DL32" s="89">
        <v>237.52948850371499</v>
      </c>
      <c r="DM32" s="89">
        <v>1</v>
      </c>
      <c r="DN32" s="89">
        <v>1.1140000000000001</v>
      </c>
      <c r="DO32" s="88"/>
      <c r="DP32" s="88">
        <v>14</v>
      </c>
      <c r="DQ32" s="89">
        <v>-2.9889045489277701</v>
      </c>
      <c r="DR32" s="88">
        <v>9.6790984251491938</v>
      </c>
      <c r="DS32" s="88">
        <v>166.59333330000001</v>
      </c>
      <c r="DT32" s="88">
        <v>5.5371238025696901</v>
      </c>
      <c r="DU32" s="88">
        <v>4.5797343723697601</v>
      </c>
      <c r="DV32" s="88">
        <v>9.4425000000000008</v>
      </c>
      <c r="DW32" s="89">
        <v>99.1</v>
      </c>
      <c r="DX32" s="88">
        <v>100</v>
      </c>
      <c r="DY32" s="88">
        <v>100</v>
      </c>
      <c r="DZ32" s="89">
        <v>81.298599999999993</v>
      </c>
      <c r="EA32" s="88">
        <v>1</v>
      </c>
      <c r="EB32" s="89">
        <v>21.40898739</v>
      </c>
      <c r="EC32" s="88">
        <v>60.73</v>
      </c>
      <c r="ED32" s="77"/>
    </row>
    <row r="33" spans="1:134" ht="15.75" customHeight="1" x14ac:dyDescent="0.25">
      <c r="A33" s="76" t="s">
        <v>114</v>
      </c>
      <c r="B33" s="77">
        <v>1</v>
      </c>
      <c r="C33" s="77" t="s">
        <v>78</v>
      </c>
      <c r="D33" s="77" t="s">
        <v>79</v>
      </c>
      <c r="E33" s="77" t="s">
        <v>80</v>
      </c>
      <c r="F33" s="77" t="s">
        <v>81</v>
      </c>
      <c r="G33" s="78">
        <f t="shared" si="7"/>
        <v>61.624239628035149</v>
      </c>
      <c r="H33" s="79">
        <f t="shared" si="22"/>
        <v>74.962868326320034</v>
      </c>
      <c r="I33" s="79">
        <f t="shared" si="22"/>
        <v>75.727043918439378</v>
      </c>
      <c r="J33" s="79">
        <f t="shared" si="22"/>
        <v>61.888110291664013</v>
      </c>
      <c r="K33" s="79">
        <f t="shared" si="22"/>
        <v>36.981927567659667</v>
      </c>
      <c r="L33" s="79">
        <f t="shared" si="22"/>
        <v>58.561248036092636</v>
      </c>
      <c r="M33" s="80">
        <f t="shared" si="9"/>
        <v>69.899514831103772</v>
      </c>
      <c r="N33" s="80">
        <f t="shared" si="10"/>
        <v>59.947967485165478</v>
      </c>
      <c r="O33" s="80">
        <f t="shared" si="11"/>
        <v>42.618813554287406</v>
      </c>
      <c r="P33" s="80">
        <f t="shared" si="12"/>
        <v>9.3993712184203826</v>
      </c>
      <c r="Q33" s="80">
        <f t="shared" si="13"/>
        <v>52.104629403363923</v>
      </c>
      <c r="R33" s="81">
        <f t="shared" si="27"/>
        <v>0.9830313014827019</v>
      </c>
      <c r="S33" s="81">
        <f t="shared" si="27"/>
        <v>0.84446886618992811</v>
      </c>
      <c r="T33" s="81">
        <f t="shared" si="27"/>
        <v>0.25052936702571355</v>
      </c>
      <c r="U33" s="81">
        <f t="shared" si="27"/>
        <v>0.29484518271167226</v>
      </c>
      <c r="V33" s="81">
        <f t="shared" si="27"/>
        <v>9.8890256838446114E-2</v>
      </c>
      <c r="W33" s="82">
        <f t="shared" si="27"/>
        <v>0.98737605549213614</v>
      </c>
      <c r="X33" s="82">
        <f t="shared" si="27"/>
        <v>1</v>
      </c>
      <c r="Y33" s="82">
        <f t="shared" si="27"/>
        <v>1</v>
      </c>
      <c r="Z33" s="82">
        <f t="shared" si="27"/>
        <v>0.78</v>
      </c>
      <c r="AA33" s="82">
        <f t="shared" si="27"/>
        <v>1</v>
      </c>
      <c r="AB33" s="82">
        <f t="shared" si="27"/>
        <v>0.19145375084045699</v>
      </c>
      <c r="AC33" s="82">
        <f t="shared" si="27"/>
        <v>1</v>
      </c>
      <c r="AD33" s="82">
        <f t="shared" si="27"/>
        <v>0.92459016393442583</v>
      </c>
      <c r="AE33" s="82">
        <f t="shared" si="27"/>
        <v>0.59793086795817152</v>
      </c>
      <c r="AF33" s="82">
        <f t="shared" si="27"/>
        <v>1</v>
      </c>
      <c r="AG33" s="82">
        <f t="shared" si="27"/>
        <v>0.98540965207631881</v>
      </c>
      <c r="AH33" s="82">
        <f t="shared" si="27"/>
        <v>0.69565217391304346</v>
      </c>
      <c r="AI33" s="82">
        <f t="shared" si="27"/>
        <v>1</v>
      </c>
      <c r="AJ33" s="82">
        <f t="shared" si="27"/>
        <v>1</v>
      </c>
      <c r="AK33" s="82">
        <f t="shared" si="27"/>
        <v>0.62099447513812156</v>
      </c>
      <c r="AL33" s="82">
        <f t="shared" si="27"/>
        <v>0.46564209824429581</v>
      </c>
      <c r="AM33" s="82">
        <f t="shared" si="27"/>
        <v>0.19946502876153024</v>
      </c>
      <c r="AN33" s="82">
        <f t="shared" si="27"/>
        <v>0.17901554562675984</v>
      </c>
      <c r="AO33" s="82">
        <f t="shared" si="27"/>
        <v>5.128406502788032E-2</v>
      </c>
      <c r="AP33" s="82">
        <f t="shared" si="27"/>
        <v>0.5617977528089888</v>
      </c>
      <c r="AQ33" s="82">
        <f t="shared" si="27"/>
        <v>5.9280316161686178E-2</v>
      </c>
      <c r="AR33" s="83">
        <f t="shared" si="27"/>
        <v>1</v>
      </c>
      <c r="AS33" s="83">
        <f t="shared" si="27"/>
        <v>1</v>
      </c>
      <c r="AT33" s="83">
        <f t="shared" si="27"/>
        <v>0.84210526315789469</v>
      </c>
      <c r="AU33" s="83">
        <f t="shared" si="27"/>
        <v>0.88888888888888884</v>
      </c>
      <c r="AV33" s="83">
        <f t="shared" si="27"/>
        <v>1</v>
      </c>
      <c r="AW33" s="83">
        <f t="shared" si="27"/>
        <v>1</v>
      </c>
      <c r="AX33" s="83">
        <f t="shared" si="27"/>
        <v>1</v>
      </c>
      <c r="AY33" s="83">
        <f t="shared" si="27"/>
        <v>1</v>
      </c>
      <c r="AZ33" s="83">
        <f t="shared" si="27"/>
        <v>1</v>
      </c>
      <c r="BA33" s="83">
        <f t="shared" si="27"/>
        <v>0.11031318774403943</v>
      </c>
      <c r="BB33" s="83">
        <f t="shared" si="27"/>
        <v>0.96423419056764992</v>
      </c>
      <c r="BC33" s="83">
        <f t="shared" si="27"/>
        <v>0.66666666666666663</v>
      </c>
      <c r="BD33" s="83">
        <f t="shared" si="27"/>
        <v>0.29628162918219292</v>
      </c>
      <c r="BE33" s="83">
        <f t="shared" si="27"/>
        <v>0.23970189432135761</v>
      </c>
      <c r="BF33" s="83">
        <f t="shared" si="27"/>
        <v>0.25</v>
      </c>
      <c r="BG33" s="83">
        <f t="shared" si="27"/>
        <v>1</v>
      </c>
      <c r="BH33" s="84">
        <f t="shared" si="27"/>
        <v>0.31818181818181818</v>
      </c>
      <c r="BI33" s="84">
        <f t="shared" si="27"/>
        <v>1</v>
      </c>
      <c r="BJ33" s="84">
        <f t="shared" si="27"/>
        <v>0.28876304921929002</v>
      </c>
      <c r="BK33" s="84">
        <f t="shared" si="27"/>
        <v>0.10098738293491227</v>
      </c>
      <c r="BL33" s="84">
        <f t="shared" si="27"/>
        <v>0.54331846194588695</v>
      </c>
      <c r="BM33" s="84">
        <f t="shared" si="27"/>
        <v>0.27937485702202369</v>
      </c>
      <c r="BN33" s="84">
        <f t="shared" si="27"/>
        <v>0.30537485250739915</v>
      </c>
      <c r="BO33" s="84">
        <f t="shared" si="27"/>
        <v>0.20388923012389537</v>
      </c>
      <c r="BP33" s="85">
        <f t="shared" si="27"/>
        <v>0.98157046008030002</v>
      </c>
      <c r="BQ33" s="85">
        <f t="shared" si="27"/>
        <v>1</v>
      </c>
      <c r="BR33" s="85">
        <f t="shared" si="27"/>
        <v>1</v>
      </c>
      <c r="BS33" s="85">
        <f t="shared" si="27"/>
        <v>0.85928815100328992</v>
      </c>
      <c r="BT33" s="86">
        <v>1</v>
      </c>
      <c r="BU33" s="85">
        <f t="shared" si="23"/>
        <v>8.424568092084686E-2</v>
      </c>
      <c r="BV33" s="85">
        <f t="shared" si="23"/>
        <v>0.81000517544531092</v>
      </c>
      <c r="BW33" s="87"/>
      <c r="BX33" s="87"/>
      <c r="BY33" s="88">
        <v>52.997</v>
      </c>
      <c r="BZ33" s="88">
        <v>0.36460554371002102</v>
      </c>
      <c r="CA33" s="88">
        <v>404.17535344867377</v>
      </c>
      <c r="CB33" s="88">
        <v>3.8540514460000002</v>
      </c>
      <c r="CC33" s="89">
        <v>2.3213400000000002</v>
      </c>
      <c r="CD33" s="88">
        <v>99.435109999999995</v>
      </c>
      <c r="CE33" s="88">
        <v>33</v>
      </c>
      <c r="CF33" s="88">
        <v>100</v>
      </c>
      <c r="CG33" s="88">
        <v>39</v>
      </c>
      <c r="CH33" s="88">
        <v>3</v>
      </c>
      <c r="CI33" s="88">
        <v>0.14755291005290999</v>
      </c>
      <c r="CJ33" s="88">
        <v>1</v>
      </c>
      <c r="CK33" s="88">
        <v>72.599999999999994</v>
      </c>
      <c r="CL33" s="88">
        <v>32.348999999999997</v>
      </c>
      <c r="CM33" s="89">
        <v>80</v>
      </c>
      <c r="CN33" s="88">
        <v>98.7</v>
      </c>
      <c r="CO33" s="89">
        <v>4.8</v>
      </c>
      <c r="CP33" s="88">
        <v>0.5441298</v>
      </c>
      <c r="CQ33" s="88">
        <v>56.112029999999997</v>
      </c>
      <c r="CR33" s="88">
        <v>56.2</v>
      </c>
      <c r="CS33" s="88">
        <v>20.331790000000002</v>
      </c>
      <c r="CT33" s="88">
        <v>18.176600000000001</v>
      </c>
      <c r="CU33" s="88">
        <v>4.1020000000000003</v>
      </c>
      <c r="CV33" s="88">
        <v>6</v>
      </c>
      <c r="CW33" s="88">
        <v>10.1</v>
      </c>
      <c r="CX33" s="88">
        <v>7.35</v>
      </c>
      <c r="CY33" s="88">
        <v>1</v>
      </c>
      <c r="CZ33" s="88">
        <v>1</v>
      </c>
      <c r="DA33" s="88">
        <v>19</v>
      </c>
      <c r="DB33" s="88">
        <v>8</v>
      </c>
      <c r="DC33" s="88">
        <v>1</v>
      </c>
      <c r="DD33" s="88">
        <v>4</v>
      </c>
      <c r="DE33" s="88">
        <v>1</v>
      </c>
      <c r="DF33" s="88">
        <v>8</v>
      </c>
      <c r="DG33" s="89">
        <v>1</v>
      </c>
      <c r="DH33" s="89">
        <v>44.225505660000003</v>
      </c>
      <c r="DI33" s="89">
        <v>229.53074219999999</v>
      </c>
      <c r="DJ33" s="88">
        <v>2</v>
      </c>
      <c r="DK33" s="88">
        <v>2.2615851981531341</v>
      </c>
      <c r="DL33" s="89">
        <v>459.81881502642557</v>
      </c>
      <c r="DM33" s="89">
        <v>2</v>
      </c>
      <c r="DN33" s="89">
        <v>5</v>
      </c>
      <c r="DO33" s="88">
        <v>49</v>
      </c>
      <c r="DP33" s="88">
        <v>14</v>
      </c>
      <c r="DQ33" s="89">
        <v>-2.0695892449614099</v>
      </c>
      <c r="DR33" s="88">
        <v>6.1295402933557286</v>
      </c>
      <c r="DS33" s="88">
        <v>135.62333330000001</v>
      </c>
      <c r="DT33" s="88">
        <v>4.2462962003225204</v>
      </c>
      <c r="DU33" s="88">
        <v>3.03071426059021</v>
      </c>
      <c r="DV33" s="88">
        <v>4.3680000000000003</v>
      </c>
      <c r="DW33" s="89">
        <v>98.6</v>
      </c>
      <c r="DX33" s="88">
        <v>100</v>
      </c>
      <c r="DY33" s="88">
        <v>100</v>
      </c>
      <c r="DZ33" s="89">
        <v>84.694500000000005</v>
      </c>
      <c r="EA33" s="88">
        <v>1</v>
      </c>
      <c r="EB33" s="89">
        <v>12.365337370000001</v>
      </c>
      <c r="EC33" s="88">
        <v>71.489999999999995</v>
      </c>
      <c r="ED33" s="77"/>
    </row>
    <row r="34" spans="1:134" ht="15.75" customHeight="1" x14ac:dyDescent="0.25">
      <c r="A34" s="76" t="s">
        <v>115</v>
      </c>
      <c r="B34" s="77">
        <v>1</v>
      </c>
      <c r="C34" s="77" t="s">
        <v>78</v>
      </c>
      <c r="D34" s="77" t="s">
        <v>79</v>
      </c>
      <c r="E34" s="77"/>
      <c r="F34" s="77" t="s">
        <v>81</v>
      </c>
      <c r="G34" s="78">
        <f t="shared" si="7"/>
        <v>61.562107621999736</v>
      </c>
      <c r="H34" s="79">
        <f t="shared" si="22"/>
        <v>32.795919450550741</v>
      </c>
      <c r="I34" s="79">
        <f t="shared" si="22"/>
        <v>80.656452839184084</v>
      </c>
      <c r="J34" s="79">
        <f t="shared" si="22"/>
        <v>79.809563574589816</v>
      </c>
      <c r="K34" s="79">
        <f t="shared" si="22"/>
        <v>35.888634370290177</v>
      </c>
      <c r="L34" s="79">
        <f t="shared" si="22"/>
        <v>78.659967875383899</v>
      </c>
      <c r="M34" s="80">
        <f t="shared" si="9"/>
        <v>19.204984970601384</v>
      </c>
      <c r="N34" s="80">
        <f t="shared" si="10"/>
        <v>68.081828301671692</v>
      </c>
      <c r="O34" s="80">
        <f t="shared" si="11"/>
        <v>69.601318491080605</v>
      </c>
      <c r="P34" s="80">
        <f t="shared" si="12"/>
        <v>7.8275514641642117</v>
      </c>
      <c r="Q34" s="80">
        <f t="shared" si="13"/>
        <v>75.334953426135186</v>
      </c>
      <c r="R34" s="81">
        <f t="shared" si="27"/>
        <v>0.58210461285008241</v>
      </c>
      <c r="S34" s="81">
        <f t="shared" si="27"/>
        <v>0.79700489196329072</v>
      </c>
      <c r="T34" s="81">
        <f t="shared" si="27"/>
        <v>1</v>
      </c>
      <c r="U34" s="81">
        <f t="shared" si="27"/>
        <v>0.37881736765156032</v>
      </c>
      <c r="V34" s="81">
        <f t="shared" si="27"/>
        <v>0.11369734045045773</v>
      </c>
      <c r="W34" s="82">
        <f t="shared" si="27"/>
        <v>0.97753676363021635</v>
      </c>
      <c r="X34" s="82">
        <f t="shared" si="27"/>
        <v>0.55625000000000002</v>
      </c>
      <c r="Y34" s="82">
        <f t="shared" si="27"/>
        <v>0.83882352941176463</v>
      </c>
      <c r="Z34" s="82">
        <f t="shared" si="27"/>
        <v>0.65</v>
      </c>
      <c r="AA34" s="82">
        <f t="shared" si="27"/>
        <v>0.66666666666666663</v>
      </c>
      <c r="AB34" s="82">
        <f t="shared" si="27"/>
        <v>6.9926039765632442E-2</v>
      </c>
      <c r="AC34" s="82">
        <f t="shared" si="27"/>
        <v>1</v>
      </c>
      <c r="AD34" s="82">
        <f t="shared" si="27"/>
        <v>0.94098360655737667</v>
      </c>
      <c r="AE34" s="82">
        <f t="shared" si="27"/>
        <v>0.78392986496777428</v>
      </c>
      <c r="AF34" s="82">
        <f t="shared" si="27"/>
        <v>1</v>
      </c>
      <c r="AG34" s="82">
        <f t="shared" si="27"/>
        <v>0.99887766554433233</v>
      </c>
      <c r="AH34" s="82">
        <f t="shared" si="27"/>
        <v>0.93478260869565244</v>
      </c>
      <c r="AI34" s="82">
        <f t="shared" si="27"/>
        <v>0.98082449443755348</v>
      </c>
      <c r="AJ34" s="82">
        <f t="shared" si="27"/>
        <v>0.94115370115699337</v>
      </c>
      <c r="AK34" s="82">
        <f t="shared" si="27"/>
        <v>0.6839779005524862</v>
      </c>
      <c r="AL34" s="82">
        <f t="shared" si="27"/>
        <v>0.20516292612924286</v>
      </c>
      <c r="AM34" s="82">
        <f t="shared" si="27"/>
        <v>3.8581427357953196E-2</v>
      </c>
      <c r="AN34" s="82">
        <f t="shared" si="27"/>
        <v>4.6962514085301194E-2</v>
      </c>
      <c r="AO34" s="82">
        <f t="shared" si="27"/>
        <v>9.002853477839734E-2</v>
      </c>
      <c r="AP34" s="82">
        <f t="shared" si="27"/>
        <v>0.26404494382022475</v>
      </c>
      <c r="AQ34" s="82">
        <f t="shared" si="27"/>
        <v>7.9803092283158822E-2</v>
      </c>
      <c r="AR34" s="83">
        <f t="shared" si="27"/>
        <v>1</v>
      </c>
      <c r="AS34" s="83">
        <f t="shared" si="27"/>
        <v>0.5</v>
      </c>
      <c r="AT34" s="83">
        <f t="shared" si="27"/>
        <v>0.52631578947368418</v>
      </c>
      <c r="AU34" s="83">
        <f t="shared" si="27"/>
        <v>0.83333333333333337</v>
      </c>
      <c r="AV34" s="83">
        <f t="shared" si="27"/>
        <v>1</v>
      </c>
      <c r="AW34" s="83">
        <f t="shared" si="27"/>
        <v>1</v>
      </c>
      <c r="AX34" s="83">
        <f t="shared" si="27"/>
        <v>1</v>
      </c>
      <c r="AY34" s="83">
        <f t="shared" si="27"/>
        <v>1</v>
      </c>
      <c r="AZ34" s="83">
        <f t="shared" si="27"/>
        <v>1</v>
      </c>
      <c r="BA34" s="83">
        <f t="shared" si="27"/>
        <v>0.77820183228795792</v>
      </c>
      <c r="BB34" s="83">
        <f t="shared" si="27"/>
        <v>0.5864125390788113</v>
      </c>
      <c r="BC34" s="83">
        <f t="shared" si="27"/>
        <v>0.66666666666666663</v>
      </c>
      <c r="BD34" s="83">
        <f t="shared" si="27"/>
        <v>7.997297408418462E-2</v>
      </c>
      <c r="BE34" s="83">
        <f t="shared" si="27"/>
        <v>0.12195100655274217</v>
      </c>
      <c r="BF34" s="83">
        <f t="shared" si="27"/>
        <v>0.25</v>
      </c>
      <c r="BG34" s="83">
        <f t="shared" si="27"/>
        <v>6.0999999999999999E-2</v>
      </c>
      <c r="BH34" s="84">
        <f t="shared" si="27"/>
        <v>0.45677361853832443</v>
      </c>
      <c r="BI34" s="84">
        <f t="shared" si="27"/>
        <v>1</v>
      </c>
      <c r="BJ34" s="84">
        <f t="shared" si="27"/>
        <v>0.21318552584418307</v>
      </c>
      <c r="BK34" s="84">
        <f t="shared" si="27"/>
        <v>7.067691059239338E-2</v>
      </c>
      <c r="BL34" s="84">
        <f t="shared" si="27"/>
        <v>0.61464719449626348</v>
      </c>
      <c r="BM34" s="84">
        <f t="shared" si="27"/>
        <v>0.16392834731708714</v>
      </c>
      <c r="BN34" s="84">
        <f t="shared" si="27"/>
        <v>0.43861268512450502</v>
      </c>
      <c r="BO34" s="84">
        <f t="shared" si="27"/>
        <v>0.21034576947047676</v>
      </c>
      <c r="BP34" s="85">
        <f t="shared" si="27"/>
        <v>0.99868360429145009</v>
      </c>
      <c r="BQ34" s="85">
        <f t="shared" si="27"/>
        <v>1</v>
      </c>
      <c r="BR34" s="85">
        <f t="shared" si="27"/>
        <v>1</v>
      </c>
      <c r="BS34" s="85">
        <f t="shared" si="27"/>
        <v>0.89341511123347195</v>
      </c>
      <c r="BT34" s="86">
        <v>1</v>
      </c>
      <c r="BU34" s="85">
        <f t="shared" si="23"/>
        <v>9.0730304204487328E-2</v>
      </c>
      <c r="BV34" s="85">
        <f t="shared" si="23"/>
        <v>0.35941011348277763</v>
      </c>
      <c r="BW34" s="87"/>
      <c r="BX34" s="87"/>
      <c r="BY34" s="88">
        <v>33.527999999999999</v>
      </c>
      <c r="BZ34" s="88">
        <v>0.33256351039261001</v>
      </c>
      <c r="CA34" s="88">
        <v>1589.5738995735469</v>
      </c>
      <c r="CB34" s="88">
        <v>4.6668879782008004</v>
      </c>
      <c r="CC34" s="89">
        <v>2.66892</v>
      </c>
      <c r="CD34" s="88">
        <v>99.046859999999995</v>
      </c>
      <c r="CE34" s="88">
        <v>18.8</v>
      </c>
      <c r="CF34" s="88"/>
      <c r="CG34" s="88">
        <v>32.5</v>
      </c>
      <c r="CH34" s="88">
        <v>2</v>
      </c>
      <c r="CI34" s="88">
        <v>6.1728395061728399E-2</v>
      </c>
      <c r="CJ34" s="88">
        <v>1</v>
      </c>
      <c r="CK34" s="88">
        <v>73.099999999999994</v>
      </c>
      <c r="CL34" s="88">
        <v>42.363</v>
      </c>
      <c r="CM34" s="89">
        <v>80</v>
      </c>
      <c r="CN34" s="88">
        <v>99.9</v>
      </c>
      <c r="CO34" s="89">
        <v>5.9</v>
      </c>
      <c r="CP34" s="88">
        <v>0.49600369999999999</v>
      </c>
      <c r="CQ34" s="88">
        <v>48.891730000000003</v>
      </c>
      <c r="CR34" s="88">
        <v>61.9</v>
      </c>
      <c r="CS34" s="88">
        <v>11.706340000000001</v>
      </c>
      <c r="CT34" s="88">
        <v>10.10432</v>
      </c>
      <c r="CU34" s="88">
        <v>1.08083</v>
      </c>
      <c r="CV34" s="88">
        <v>9.6999999999999993</v>
      </c>
      <c r="CW34" s="88">
        <v>4.8</v>
      </c>
      <c r="CX34" s="88">
        <v>9.1999999999999993</v>
      </c>
      <c r="CY34" s="88">
        <v>1</v>
      </c>
      <c r="CZ34" s="88">
        <v>0.5</v>
      </c>
      <c r="DA34" s="88">
        <v>13</v>
      </c>
      <c r="DB34" s="88">
        <v>7.5</v>
      </c>
      <c r="DC34" s="88">
        <v>1</v>
      </c>
      <c r="DD34" s="88">
        <v>4</v>
      </c>
      <c r="DE34" s="88">
        <v>1</v>
      </c>
      <c r="DF34" s="88">
        <v>8</v>
      </c>
      <c r="DG34" s="89">
        <v>1</v>
      </c>
      <c r="DH34" s="89">
        <v>311.9878071</v>
      </c>
      <c r="DI34" s="89">
        <v>139.59233829999999</v>
      </c>
      <c r="DJ34" s="88">
        <v>2</v>
      </c>
      <c r="DK34" s="88">
        <v>0.70002352918236488</v>
      </c>
      <c r="DL34" s="89">
        <v>252.9461281493906</v>
      </c>
      <c r="DM34" s="89">
        <v>2</v>
      </c>
      <c r="DN34" s="89">
        <v>1.244</v>
      </c>
      <c r="DO34" s="88"/>
      <c r="DP34" s="88">
        <v>14</v>
      </c>
      <c r="DQ34" s="89">
        <v>-3.6326609101483598</v>
      </c>
      <c r="DR34" s="88">
        <v>4.2898128330069678</v>
      </c>
      <c r="DS34" s="88">
        <v>153.35666670000001</v>
      </c>
      <c r="DT34" s="88">
        <v>2.7189656055487901</v>
      </c>
      <c r="DU34" s="88">
        <v>4.33100891666707</v>
      </c>
      <c r="DV34" s="88">
        <v>4.5052000000000003</v>
      </c>
      <c r="DW34" s="89">
        <v>99.9</v>
      </c>
      <c r="DX34" s="88">
        <v>100</v>
      </c>
      <c r="DY34" s="88">
        <v>100</v>
      </c>
      <c r="DZ34" s="89">
        <v>87.97</v>
      </c>
      <c r="EA34" s="88">
        <v>1</v>
      </c>
      <c r="EB34" s="89">
        <v>12.890193630000001</v>
      </c>
      <c r="EC34" s="88">
        <v>32.049999999999997</v>
      </c>
      <c r="ED34" s="77"/>
    </row>
    <row r="35" spans="1:134" ht="15.75" customHeight="1" x14ac:dyDescent="0.25">
      <c r="A35" s="76" t="s">
        <v>116</v>
      </c>
      <c r="B35" s="77">
        <v>1</v>
      </c>
      <c r="C35" s="77" t="s">
        <v>78</v>
      </c>
      <c r="D35" s="77" t="s">
        <v>79</v>
      </c>
      <c r="E35" s="77" t="s">
        <v>80</v>
      </c>
      <c r="F35" s="77" t="s">
        <v>81</v>
      </c>
      <c r="G35" s="78">
        <f t="shared" si="7"/>
        <v>61.485937409312989</v>
      </c>
      <c r="H35" s="79">
        <f t="shared" si="22"/>
        <v>76.525968525899316</v>
      </c>
      <c r="I35" s="79">
        <f t="shared" si="22"/>
        <v>79.789456130620621</v>
      </c>
      <c r="J35" s="79">
        <f t="shared" si="22"/>
        <v>66.640012139791793</v>
      </c>
      <c r="K35" s="79">
        <f t="shared" si="22"/>
        <v>32.413097933932455</v>
      </c>
      <c r="L35" s="79">
        <f t="shared" si="22"/>
        <v>52.061152316320715</v>
      </c>
      <c r="M35" s="80">
        <f t="shared" si="9"/>
        <v>71.778726674862838</v>
      </c>
      <c r="N35" s="80">
        <f t="shared" si="10"/>
        <v>66.651224618916416</v>
      </c>
      <c r="O35" s="80">
        <f t="shared" si="11"/>
        <v>49.77326766311915</v>
      </c>
      <c r="P35" s="80">
        <f t="shared" si="12"/>
        <v>2.8307977658441175</v>
      </c>
      <c r="Q35" s="80">
        <f t="shared" si="13"/>
        <v>44.591746445806621</v>
      </c>
      <c r="R35" s="81">
        <f t="shared" si="27"/>
        <v>0.72197281713344319</v>
      </c>
      <c r="S35" s="81">
        <f t="shared" si="27"/>
        <v>0.76257721284608337</v>
      </c>
      <c r="T35" s="81">
        <f t="shared" si="27"/>
        <v>4.5231859707030017E-2</v>
      </c>
      <c r="U35" s="81">
        <f t="shared" si="27"/>
        <v>8.8847915657763975E-3</v>
      </c>
      <c r="V35" s="81">
        <f t="shared" si="27"/>
        <v>1.9346593450598325E-2</v>
      </c>
      <c r="W35" s="82">
        <f t="shared" si="27"/>
        <v>0.99346767322516805</v>
      </c>
      <c r="X35" s="82">
        <f t="shared" si="27"/>
        <v>0.52187499999999998</v>
      </c>
      <c r="Y35" s="82">
        <f t="shared" si="27"/>
        <v>0.98</v>
      </c>
      <c r="Z35" s="82">
        <f t="shared" si="27"/>
        <v>0.53400000000000003</v>
      </c>
      <c r="AA35" s="82">
        <f t="shared" si="27"/>
        <v>0.66666666666666663</v>
      </c>
      <c r="AB35" s="82">
        <f t="shared" si="27"/>
        <v>0.2085294400153678</v>
      </c>
      <c r="AC35" s="82">
        <f t="shared" si="27"/>
        <v>1</v>
      </c>
      <c r="AD35" s="82">
        <f t="shared" si="27"/>
        <v>0.80327868852459017</v>
      </c>
      <c r="AE35" s="82">
        <f t="shared" si="27"/>
        <v>0.64068797711695991</v>
      </c>
      <c r="AF35" s="82">
        <f t="shared" si="27"/>
        <v>0.92</v>
      </c>
      <c r="AG35" s="82">
        <f t="shared" si="27"/>
        <v>0.96857463524130194</v>
      </c>
      <c r="AH35" s="82">
        <f t="shared" si="27"/>
        <v>0.95652173913043492</v>
      </c>
      <c r="AI35" s="82">
        <f t="shared" si="27"/>
        <v>1</v>
      </c>
      <c r="AJ35" s="82">
        <f t="shared" si="27"/>
        <v>1</v>
      </c>
      <c r="AK35" s="82">
        <f t="shared" si="27"/>
        <v>0.30497237569060776</v>
      </c>
      <c r="AL35" s="82">
        <f t="shared" si="27"/>
        <v>5.7582674040837355E-2</v>
      </c>
      <c r="AM35" s="82">
        <f t="shared" si="27"/>
        <v>6.6388691024513169E-2</v>
      </c>
      <c r="AN35" s="82">
        <f t="shared" si="27"/>
        <v>2.2872605935889044E-2</v>
      </c>
      <c r="AO35" s="82">
        <f t="shared" si="27"/>
        <v>3.5576847561454496E-2</v>
      </c>
      <c r="AP35" s="82">
        <f t="shared" si="27"/>
        <v>0.37640449438202256</v>
      </c>
      <c r="AQ35" s="82">
        <f t="shared" si="27"/>
        <v>4.1530888164736865E-2</v>
      </c>
      <c r="AR35" s="83">
        <f t="shared" si="27"/>
        <v>1</v>
      </c>
      <c r="AS35" s="83">
        <f t="shared" si="27"/>
        <v>0.5</v>
      </c>
      <c r="AT35" s="83">
        <f t="shared" si="27"/>
        <v>0.47368421052631576</v>
      </c>
      <c r="AU35" s="83">
        <f t="shared" si="27"/>
        <v>0.83333333333333337</v>
      </c>
      <c r="AV35" s="83">
        <f t="shared" si="27"/>
        <v>1</v>
      </c>
      <c r="AW35" s="83">
        <f t="shared" si="27"/>
        <v>1</v>
      </c>
      <c r="AX35" s="83">
        <f t="shared" si="27"/>
        <v>1</v>
      </c>
      <c r="AY35" s="83">
        <f t="shared" si="27"/>
        <v>0.8571428571428571</v>
      </c>
      <c r="AZ35" s="83">
        <f t="shared" si="27"/>
        <v>1</v>
      </c>
      <c r="BA35" s="83">
        <f t="shared" si="27"/>
        <v>1.5124173913954453E-2</v>
      </c>
      <c r="BB35" s="83">
        <f t="shared" si="27"/>
        <v>1.3138524167319906E-3</v>
      </c>
      <c r="BC35" s="83">
        <f t="shared" si="27"/>
        <v>0.66666666666666663</v>
      </c>
      <c r="BD35" s="83">
        <f t="shared" si="27"/>
        <v>0.28107872099244768</v>
      </c>
      <c r="BE35" s="83">
        <f t="shared" ref="BE35:BS35" si="28">IF(DL35="",VLOOKUP($B35,$Q$165:$BV$170,COLUMN(BE$157)-$R$162),IF((DL35-DL$171)/(DL$170-DL$171)&lt;0,0,IF((DL35-DL$171)/(DL$170-DL$171)&gt;1,1,(DL35-DL$171)/(DL$170-DL$171))))</f>
        <v>0.25491227048273934</v>
      </c>
      <c r="BF35" s="83">
        <f t="shared" si="28"/>
        <v>0.25</v>
      </c>
      <c r="BG35" s="83">
        <f t="shared" si="28"/>
        <v>5.5000000000000049E-3</v>
      </c>
      <c r="BH35" s="84">
        <f t="shared" si="28"/>
        <v>0.56060606060606055</v>
      </c>
      <c r="BI35" s="84">
        <f t="shared" si="28"/>
        <v>1</v>
      </c>
      <c r="BJ35" s="84">
        <f t="shared" si="28"/>
        <v>0.50769283696338119</v>
      </c>
      <c r="BK35" s="84">
        <f t="shared" si="28"/>
        <v>0.2329696225767342</v>
      </c>
      <c r="BL35" s="84">
        <f t="shared" si="28"/>
        <v>0.31638046909495565</v>
      </c>
      <c r="BM35" s="84">
        <f t="shared" si="28"/>
        <v>0.78994207752012013</v>
      </c>
      <c r="BN35" s="84">
        <f t="shared" si="28"/>
        <v>0.52666815198488193</v>
      </c>
      <c r="BO35" s="84">
        <f t="shared" si="28"/>
        <v>0.55504591091245359</v>
      </c>
      <c r="BP35" s="85">
        <f t="shared" si="28"/>
        <v>0.96709010728625022</v>
      </c>
      <c r="BQ35" s="85">
        <f t="shared" si="28"/>
        <v>0.98370008149959254</v>
      </c>
      <c r="BR35" s="85">
        <f t="shared" si="28"/>
        <v>1</v>
      </c>
      <c r="BS35" s="85">
        <f t="shared" si="28"/>
        <v>0.89796398341680195</v>
      </c>
      <c r="BT35" s="86">
        <v>1</v>
      </c>
      <c r="BU35" s="85">
        <f t="shared" si="23"/>
        <v>4.766673996492557E-2</v>
      </c>
      <c r="BV35" s="85">
        <f t="shared" si="23"/>
        <v>1</v>
      </c>
      <c r="BW35" s="87"/>
      <c r="BX35" s="87"/>
      <c r="BY35" s="88">
        <v>40.32</v>
      </c>
      <c r="BZ35" s="88">
        <v>0.30932203389830498</v>
      </c>
      <c r="CA35" s="88">
        <v>79.467012057545247</v>
      </c>
      <c r="CB35" s="88">
        <v>1.086003278</v>
      </c>
      <c r="CC35" s="89">
        <v>0.45413999999999999</v>
      </c>
      <c r="CD35" s="88">
        <v>99.675479999999993</v>
      </c>
      <c r="CE35" s="88">
        <v>17.7</v>
      </c>
      <c r="CF35" s="88">
        <v>98</v>
      </c>
      <c r="CG35" s="88">
        <v>26.7</v>
      </c>
      <c r="CH35" s="88">
        <v>2</v>
      </c>
      <c r="CI35" s="88">
        <v>0.15961199294532599</v>
      </c>
      <c r="CJ35" s="88">
        <v>1</v>
      </c>
      <c r="CK35" s="88">
        <v>68.900000000000006</v>
      </c>
      <c r="CL35" s="88">
        <v>34.651000000000003</v>
      </c>
      <c r="CM35" s="89">
        <v>76</v>
      </c>
      <c r="CN35" s="88">
        <v>97.2</v>
      </c>
      <c r="CO35" s="89">
        <v>6</v>
      </c>
      <c r="CP35" s="88">
        <v>0.58717609999999998</v>
      </c>
      <c r="CQ35" s="88">
        <v>64.012860000000003</v>
      </c>
      <c r="CR35" s="88">
        <v>27.6</v>
      </c>
      <c r="CS35" s="88">
        <v>6.8193999999999999</v>
      </c>
      <c r="CT35" s="88">
        <v>11.49954</v>
      </c>
      <c r="CU35" s="88">
        <v>0.52968999999999999</v>
      </c>
      <c r="CV35" s="88">
        <v>4.5</v>
      </c>
      <c r="CW35" s="88">
        <v>6.8</v>
      </c>
      <c r="CX35" s="88">
        <v>5.75</v>
      </c>
      <c r="CY35" s="88">
        <v>1</v>
      </c>
      <c r="CZ35" s="88">
        <v>0.5</v>
      </c>
      <c r="DA35" s="88">
        <v>12</v>
      </c>
      <c r="DB35" s="88">
        <v>7.5</v>
      </c>
      <c r="DC35" s="88">
        <v>1</v>
      </c>
      <c r="DD35" s="88">
        <v>4</v>
      </c>
      <c r="DE35" s="88">
        <v>1</v>
      </c>
      <c r="DF35" s="88">
        <v>7</v>
      </c>
      <c r="DG35" s="89">
        <v>1</v>
      </c>
      <c r="DH35" s="89">
        <v>6.0634113899999997</v>
      </c>
      <c r="DI35" s="89">
        <v>0.31275547300000001</v>
      </c>
      <c r="DJ35" s="88">
        <v>2</v>
      </c>
      <c r="DK35" s="88">
        <v>2.1518333314271754</v>
      </c>
      <c r="DL35" s="89">
        <v>486.541427862251</v>
      </c>
      <c r="DM35" s="89">
        <v>2</v>
      </c>
      <c r="DN35" s="89">
        <v>1.022</v>
      </c>
      <c r="DO35" s="88">
        <v>65</v>
      </c>
      <c r="DP35" s="88">
        <v>14</v>
      </c>
      <c r="DQ35" s="89">
        <v>2.4582509462255602</v>
      </c>
      <c r="DR35" s="88">
        <v>14.140347508879717</v>
      </c>
      <c r="DS35" s="88">
        <v>79.203333330000007</v>
      </c>
      <c r="DT35" s="88">
        <v>11.000982319014099</v>
      </c>
      <c r="DU35" s="88">
        <v>5.1903598288508599</v>
      </c>
      <c r="DV35" s="88">
        <v>11.83</v>
      </c>
      <c r="DW35" s="89">
        <v>97.5</v>
      </c>
      <c r="DX35" s="88">
        <v>99</v>
      </c>
      <c r="DY35" s="88">
        <v>100</v>
      </c>
      <c r="DZ35" s="89">
        <v>88.406599999999997</v>
      </c>
      <c r="EA35" s="88">
        <v>1</v>
      </c>
      <c r="EB35" s="89">
        <v>9.4046894949999995</v>
      </c>
      <c r="EC35" s="88">
        <v>96.22</v>
      </c>
      <c r="ED35" s="77"/>
    </row>
    <row r="36" spans="1:134" ht="15.75" customHeight="1" x14ac:dyDescent="0.25">
      <c r="A36" s="76" t="s">
        <v>117</v>
      </c>
      <c r="B36" s="77">
        <v>1</v>
      </c>
      <c r="C36" s="77" t="s">
        <v>78</v>
      </c>
      <c r="D36" s="77" t="s">
        <v>79</v>
      </c>
      <c r="E36" s="77" t="s">
        <v>80</v>
      </c>
      <c r="F36" s="77" t="s">
        <v>81</v>
      </c>
      <c r="G36" s="78">
        <f t="shared" si="7"/>
        <v>60.8181963150166</v>
      </c>
      <c r="H36" s="79">
        <f t="shared" si="22"/>
        <v>81.660141632743802</v>
      </c>
      <c r="I36" s="79">
        <f t="shared" si="22"/>
        <v>81.20845862797124</v>
      </c>
      <c r="J36" s="79">
        <f t="shared" si="22"/>
        <v>75.079056534438791</v>
      </c>
      <c r="K36" s="79">
        <f t="shared" si="22"/>
        <v>20.904952210286407</v>
      </c>
      <c r="L36" s="79">
        <f t="shared" si="22"/>
        <v>45.238372569642756</v>
      </c>
      <c r="M36" s="80">
        <f t="shared" si="9"/>
        <v>77.95120295814165</v>
      </c>
      <c r="N36" s="80">
        <f t="shared" si="10"/>
        <v>68.992675490064855</v>
      </c>
      <c r="O36" s="80">
        <f t="shared" si="11"/>
        <v>62.479076363204932</v>
      </c>
      <c r="P36" s="80">
        <f t="shared" si="12"/>
        <v>-13.714380441436342</v>
      </c>
      <c r="Q36" s="80">
        <f t="shared" si="13"/>
        <v>36.705901699541464</v>
      </c>
      <c r="R36" s="81">
        <f t="shared" ref="R36:BS40" si="29">IF(BY36="",VLOOKUP($B36,$Q$165:$BV$170,COLUMN(R$157)-$R$162),IF((BY36-BY$171)/(BY$170-BY$171)&lt;0,0,IF((BY36-BY$171)/(BY$170-BY$171)&gt;1,1,(BY36-BY$171)/(BY$170-BY$171))))</f>
        <v>0.69829077429983533</v>
      </c>
      <c r="S36" s="81">
        <f t="shared" si="29"/>
        <v>0.90046820198648858</v>
      </c>
      <c r="T36" s="81">
        <f t="shared" si="29"/>
        <v>1.7322260844338966E-2</v>
      </c>
      <c r="U36" s="81">
        <f t="shared" si="29"/>
        <v>1.886985919526539E-2</v>
      </c>
      <c r="V36" s="81">
        <f t="shared" si="29"/>
        <v>2.3410255645631955E-2</v>
      </c>
      <c r="W36" s="82">
        <f t="shared" si="29"/>
        <v>0.96463430317241705</v>
      </c>
      <c r="X36" s="82">
        <f t="shared" si="29"/>
        <v>0.71250000000000002</v>
      </c>
      <c r="Y36" s="82">
        <f t="shared" si="29"/>
        <v>0.83882352941176463</v>
      </c>
      <c r="Z36" s="82">
        <f t="shared" si="29"/>
        <v>0.7340000000000001</v>
      </c>
      <c r="AA36" s="82">
        <f t="shared" si="29"/>
        <v>1</v>
      </c>
      <c r="AB36" s="82">
        <f t="shared" si="29"/>
        <v>0.95523965036980019</v>
      </c>
      <c r="AC36" s="82">
        <f t="shared" si="29"/>
        <v>1</v>
      </c>
      <c r="AD36" s="82">
        <f t="shared" si="29"/>
        <v>0.87540983606557343</v>
      </c>
      <c r="AE36" s="82">
        <f t="shared" si="29"/>
        <v>0.55342781255223905</v>
      </c>
      <c r="AF36" s="82">
        <f t="shared" si="29"/>
        <v>0.96</v>
      </c>
      <c r="AG36" s="82">
        <f t="shared" si="29"/>
        <v>0.98989898989898983</v>
      </c>
      <c r="AH36" s="82">
        <f t="shared" si="29"/>
        <v>0.82608695652173925</v>
      </c>
      <c r="AI36" s="82">
        <f t="shared" si="29"/>
        <v>1</v>
      </c>
      <c r="AJ36" s="82">
        <f t="shared" si="29"/>
        <v>1</v>
      </c>
      <c r="AK36" s="82">
        <f t="shared" si="29"/>
        <v>0.34033149171270721</v>
      </c>
      <c r="AL36" s="82">
        <f t="shared" si="29"/>
        <v>0.12915771017383093</v>
      </c>
      <c r="AM36" s="82">
        <f t="shared" si="29"/>
        <v>0.17374088832888951</v>
      </c>
      <c r="AN36" s="82">
        <f t="shared" si="29"/>
        <v>3.4719994265348282E-2</v>
      </c>
      <c r="AO36" s="82">
        <f t="shared" si="29"/>
        <v>8.2698499960731961E-2</v>
      </c>
      <c r="AP36" s="82">
        <f t="shared" si="29"/>
        <v>0.44382022471910121</v>
      </c>
      <c r="AQ36" s="82">
        <f t="shared" si="29"/>
        <v>9.6443181030298794E-2</v>
      </c>
      <c r="AR36" s="83">
        <f t="shared" si="29"/>
        <v>1</v>
      </c>
      <c r="AS36" s="83">
        <f t="shared" si="29"/>
        <v>0.5</v>
      </c>
      <c r="AT36" s="83">
        <f t="shared" si="29"/>
        <v>0.68421052631578949</v>
      </c>
      <c r="AU36" s="83">
        <f t="shared" si="29"/>
        <v>1</v>
      </c>
      <c r="AV36" s="83">
        <f t="shared" si="29"/>
        <v>1</v>
      </c>
      <c r="AW36" s="83">
        <f t="shared" si="29"/>
        <v>1</v>
      </c>
      <c r="AX36" s="83">
        <f t="shared" si="29"/>
        <v>1</v>
      </c>
      <c r="AY36" s="83">
        <f t="shared" si="29"/>
        <v>1</v>
      </c>
      <c r="AZ36" s="83">
        <f t="shared" si="29"/>
        <v>1</v>
      </c>
      <c r="BA36" s="83">
        <f t="shared" si="29"/>
        <v>0</v>
      </c>
      <c r="BB36" s="83">
        <f t="shared" si="29"/>
        <v>2.3833564155624619E-2</v>
      </c>
      <c r="BC36" s="83">
        <f t="shared" si="29"/>
        <v>0.66666666666666663</v>
      </c>
      <c r="BD36" s="83">
        <f t="shared" si="29"/>
        <v>0.10824575764910699</v>
      </c>
      <c r="BE36" s="83">
        <f t="shared" si="29"/>
        <v>0.34207810686872292</v>
      </c>
      <c r="BF36" s="83">
        <f t="shared" si="29"/>
        <v>0</v>
      </c>
      <c r="BG36" s="83">
        <f t="shared" si="29"/>
        <v>8.74999999999998E-3</v>
      </c>
      <c r="BH36" s="84">
        <f t="shared" si="29"/>
        <v>0</v>
      </c>
      <c r="BI36" s="84">
        <f t="shared" si="29"/>
        <v>1</v>
      </c>
      <c r="BJ36" s="84">
        <f t="shared" si="29"/>
        <v>0.24932428035957108</v>
      </c>
      <c r="BK36" s="84">
        <f t="shared" si="29"/>
        <v>6.0418782092951442E-2</v>
      </c>
      <c r="BL36" s="84">
        <f t="shared" si="29"/>
        <v>0.62906042503951576</v>
      </c>
      <c r="BM36" s="84">
        <f t="shared" si="29"/>
        <v>0.25264411420937849</v>
      </c>
      <c r="BN36" s="84">
        <f t="shared" si="29"/>
        <v>0.68548593463884433</v>
      </c>
      <c r="BO36" s="84">
        <f t="shared" si="29"/>
        <v>0.2911278062222375</v>
      </c>
      <c r="BP36" s="85">
        <f t="shared" si="29"/>
        <v>0.98815243862305002</v>
      </c>
      <c r="BQ36" s="85">
        <f t="shared" si="29"/>
        <v>0.99022004889975557</v>
      </c>
      <c r="BR36" s="85">
        <f t="shared" si="29"/>
        <v>1</v>
      </c>
      <c r="BS36" s="85">
        <f t="shared" si="29"/>
        <v>0.73847318979518572</v>
      </c>
      <c r="BT36" s="86">
        <v>1</v>
      </c>
      <c r="BU36" s="85">
        <f t="shared" si="23"/>
        <v>0.18289602076498576</v>
      </c>
      <c r="BV36" s="85">
        <f t="shared" si="23"/>
        <v>0.96972421617138138</v>
      </c>
      <c r="BW36" s="87"/>
      <c r="BX36" s="87"/>
      <c r="BY36" s="88">
        <v>39.17</v>
      </c>
      <c r="BZ36" s="88">
        <v>0.40240963855421702</v>
      </c>
      <c r="CA36" s="88">
        <v>35.323857696063193</v>
      </c>
      <c r="CB36" s="88">
        <v>1.182657042</v>
      </c>
      <c r="CC36" s="89">
        <v>0.54952999999999996</v>
      </c>
      <c r="CD36" s="88">
        <v>98.537739999999999</v>
      </c>
      <c r="CE36" s="88">
        <v>23.8</v>
      </c>
      <c r="CF36" s="88"/>
      <c r="CG36" s="88">
        <v>36.700000000000003</v>
      </c>
      <c r="CH36" s="88">
        <v>3</v>
      </c>
      <c r="CI36" s="88">
        <v>0.68694885361552005</v>
      </c>
      <c r="CJ36" s="88">
        <v>1</v>
      </c>
      <c r="CK36" s="88">
        <v>71.099999999999994</v>
      </c>
      <c r="CL36" s="88">
        <v>29.952999999999999</v>
      </c>
      <c r="CM36" s="89">
        <v>78</v>
      </c>
      <c r="CN36" s="88">
        <v>99.1</v>
      </c>
      <c r="CO36" s="89">
        <v>5.4</v>
      </c>
      <c r="CP36" s="88">
        <v>0.57627660000000003</v>
      </c>
      <c r="CQ36" s="88">
        <v>59.450380000000003</v>
      </c>
      <c r="CR36" s="88">
        <v>30.8</v>
      </c>
      <c r="CS36" s="88">
        <v>9.1895199999999999</v>
      </c>
      <c r="CT36" s="88">
        <v>16.885899999999999</v>
      </c>
      <c r="CU36" s="88">
        <v>0.80074000000000001</v>
      </c>
      <c r="CV36" s="88">
        <v>9</v>
      </c>
      <c r="CW36" s="88">
        <v>8</v>
      </c>
      <c r="CX36" s="88">
        <v>10.7</v>
      </c>
      <c r="CY36" s="88">
        <v>1</v>
      </c>
      <c r="CZ36" s="88">
        <v>0.5</v>
      </c>
      <c r="DA36" s="88">
        <v>16</v>
      </c>
      <c r="DB36" s="88">
        <v>9</v>
      </c>
      <c r="DC36" s="88">
        <v>1</v>
      </c>
      <c r="DD36" s="88">
        <v>4</v>
      </c>
      <c r="DE36" s="88">
        <v>1</v>
      </c>
      <c r="DF36" s="88">
        <v>8</v>
      </c>
      <c r="DG36" s="89">
        <v>1</v>
      </c>
      <c r="DH36" s="89">
        <v>0</v>
      </c>
      <c r="DI36" s="89">
        <v>5.6734512459999999</v>
      </c>
      <c r="DJ36" s="88">
        <v>2</v>
      </c>
      <c r="DK36" s="88">
        <v>0.90412860796474426</v>
      </c>
      <c r="DL36" s="89">
        <v>639.68023741828927</v>
      </c>
      <c r="DM36" s="89">
        <v>1</v>
      </c>
      <c r="DN36" s="89">
        <v>1.0349999999999999</v>
      </c>
      <c r="DO36" s="88">
        <v>28</v>
      </c>
      <c r="DP36" s="88">
        <v>14</v>
      </c>
      <c r="DQ36" s="89">
        <v>-2.8852500308874598</v>
      </c>
      <c r="DR36" s="88">
        <v>3.6671844397919902</v>
      </c>
      <c r="DS36" s="88">
        <v>156.94</v>
      </c>
      <c r="DT36" s="88">
        <v>3.8926546617162199</v>
      </c>
      <c r="DU36" s="88">
        <v>6.7402943333274097</v>
      </c>
      <c r="DV36" s="88">
        <v>6.2218</v>
      </c>
      <c r="DW36" s="89">
        <v>99.1</v>
      </c>
      <c r="DX36" s="88">
        <v>99.4</v>
      </c>
      <c r="DY36" s="88">
        <v>100</v>
      </c>
      <c r="DZ36" s="89">
        <v>73.098699999999994</v>
      </c>
      <c r="EA36" s="88">
        <v>1</v>
      </c>
      <c r="EB36" s="89">
        <v>20.3499567</v>
      </c>
      <c r="EC36" s="88">
        <v>85.47</v>
      </c>
      <c r="ED36" s="77"/>
    </row>
    <row r="37" spans="1:134" ht="15.75" customHeight="1" x14ac:dyDescent="0.25">
      <c r="A37" s="76" t="s">
        <v>118</v>
      </c>
      <c r="B37" s="77">
        <v>4</v>
      </c>
      <c r="C37" s="77" t="s">
        <v>78</v>
      </c>
      <c r="D37" s="77" t="s">
        <v>79</v>
      </c>
      <c r="E37" s="77" t="s">
        <v>80</v>
      </c>
      <c r="F37" s="77" t="s">
        <v>81</v>
      </c>
      <c r="G37" s="78">
        <f t="shared" si="7"/>
        <v>60.690959601364739</v>
      </c>
      <c r="H37" s="79">
        <f t="shared" si="22"/>
        <v>69.320954032909754</v>
      </c>
      <c r="I37" s="79">
        <f t="shared" si="22"/>
        <v>75.961524825517358</v>
      </c>
      <c r="J37" s="79">
        <f t="shared" si="22"/>
        <v>64.607657464137745</v>
      </c>
      <c r="K37" s="79">
        <f t="shared" si="22"/>
        <v>41.234000818135911</v>
      </c>
      <c r="L37" s="79">
        <f t="shared" si="22"/>
        <v>52.330660866122926</v>
      </c>
      <c r="M37" s="80">
        <f t="shared" si="9"/>
        <v>63.116614947587713</v>
      </c>
      <c r="N37" s="80">
        <f t="shared" si="10"/>
        <v>60.334876969236497</v>
      </c>
      <c r="O37" s="80">
        <f t="shared" si="11"/>
        <v>46.71335844686179</v>
      </c>
      <c r="P37" s="80">
        <f t="shared" si="12"/>
        <v>15.512546300570007</v>
      </c>
      <c r="Q37" s="80">
        <f t="shared" si="13"/>
        <v>44.903247426410033</v>
      </c>
      <c r="R37" s="81">
        <f t="shared" si="29"/>
        <v>0.59604612850082372</v>
      </c>
      <c r="S37" s="81">
        <f t="shared" si="29"/>
        <v>0.74611800841693365</v>
      </c>
      <c r="T37" s="81">
        <f t="shared" si="29"/>
        <v>3.2133077219716005E-2</v>
      </c>
      <c r="U37" s="81">
        <f t="shared" si="29"/>
        <v>8.4944906065773207E-2</v>
      </c>
      <c r="V37" s="81">
        <f t="shared" si="29"/>
        <v>2.6697736635156494E-3</v>
      </c>
      <c r="W37" s="82">
        <f t="shared" si="29"/>
        <v>0.93067943281734677</v>
      </c>
      <c r="X37" s="82">
        <f t="shared" si="29"/>
        <v>0.47812500000000002</v>
      </c>
      <c r="Y37" s="82">
        <f t="shared" si="29"/>
        <v>1</v>
      </c>
      <c r="Z37" s="82">
        <f t="shared" si="29"/>
        <v>0.42599999999999999</v>
      </c>
      <c r="AA37" s="82">
        <f t="shared" si="29"/>
        <v>0.66666666666666663</v>
      </c>
      <c r="AB37" s="82">
        <f t="shared" si="29"/>
        <v>0.37460378445874504</v>
      </c>
      <c r="AC37" s="82">
        <f t="shared" si="29"/>
        <v>1</v>
      </c>
      <c r="AD37" s="82">
        <f t="shared" si="29"/>
        <v>0.70819672131147526</v>
      </c>
      <c r="AE37" s="82">
        <f t="shared" si="29"/>
        <v>0.80263377848771333</v>
      </c>
      <c r="AF37" s="82">
        <f t="shared" si="29"/>
        <v>0.74</v>
      </c>
      <c r="AG37" s="82">
        <f t="shared" si="29"/>
        <v>0.91470258136924809</v>
      </c>
      <c r="AH37" s="82">
        <f t="shared" si="29"/>
        <v>0.91304347826086951</v>
      </c>
      <c r="AI37" s="82">
        <f t="shared" si="29"/>
        <v>1</v>
      </c>
      <c r="AJ37" s="82">
        <f t="shared" si="29"/>
        <v>1</v>
      </c>
      <c r="AK37" s="82">
        <f t="shared" si="29"/>
        <v>0.23756906077348067</v>
      </c>
      <c r="AL37" s="82">
        <f t="shared" si="29"/>
        <v>0.13839797208292132</v>
      </c>
      <c r="AM37" s="82">
        <f t="shared" si="29"/>
        <v>9.350596496319058E-2</v>
      </c>
      <c r="AN37" s="82">
        <f t="shared" si="29"/>
        <v>1.8205770842967577E-2</v>
      </c>
      <c r="AO37" s="82">
        <f t="shared" si="29"/>
        <v>7.5368465143066596E-2</v>
      </c>
      <c r="AP37" s="82">
        <f t="shared" si="29"/>
        <v>0.43820224719101136</v>
      </c>
      <c r="AQ37" s="82">
        <f t="shared" si="29"/>
        <v>9.3115163280870827E-2</v>
      </c>
      <c r="AR37" s="83">
        <f t="shared" si="29"/>
        <v>1</v>
      </c>
      <c r="AS37" s="83">
        <f t="shared" si="29"/>
        <v>0.5</v>
      </c>
      <c r="AT37" s="83">
        <f t="shared" si="29"/>
        <v>0.52631578947368418</v>
      </c>
      <c r="AU37" s="83">
        <f t="shared" si="29"/>
        <v>0.83333333333333337</v>
      </c>
      <c r="AV37" s="83">
        <f t="shared" si="29"/>
        <v>1</v>
      </c>
      <c r="AW37" s="83">
        <f t="shared" si="29"/>
        <v>1</v>
      </c>
      <c r="AX37" s="83">
        <f t="shared" si="29"/>
        <v>1</v>
      </c>
      <c r="AY37" s="83">
        <f t="shared" si="29"/>
        <v>1</v>
      </c>
      <c r="AZ37" s="83">
        <f t="shared" si="29"/>
        <v>1</v>
      </c>
      <c r="BA37" s="83">
        <f t="shared" si="29"/>
        <v>1.8529797914038262E-3</v>
      </c>
      <c r="BB37" s="83">
        <f t="shared" si="29"/>
        <v>7.0921957565935126E-3</v>
      </c>
      <c r="BC37" s="83">
        <f t="shared" si="29"/>
        <v>0.66666666666666663</v>
      </c>
      <c r="BD37" s="83">
        <f t="shared" si="29"/>
        <v>0.18922257162776782</v>
      </c>
      <c r="BE37" s="83">
        <f t="shared" si="29"/>
        <v>0.53308007883832131</v>
      </c>
      <c r="BF37" s="83">
        <f t="shared" si="29"/>
        <v>0.25</v>
      </c>
      <c r="BG37" s="83">
        <f t="shared" si="29"/>
        <v>4.249999999999976E-3</v>
      </c>
      <c r="BH37" s="84">
        <f t="shared" si="29"/>
        <v>0.25757575757575757</v>
      </c>
      <c r="BI37" s="84">
        <f t="shared" si="29"/>
        <v>1</v>
      </c>
      <c r="BJ37" s="84">
        <f t="shared" si="29"/>
        <v>0.37059030623343975</v>
      </c>
      <c r="BK37" s="84">
        <f t="shared" si="29"/>
        <v>0.49408796468775351</v>
      </c>
      <c r="BL37" s="84">
        <f t="shared" si="29"/>
        <v>0.37157979070182989</v>
      </c>
      <c r="BM37" s="84">
        <f t="shared" si="29"/>
        <v>0.44039984087637257</v>
      </c>
      <c r="BN37" s="84">
        <f t="shared" si="29"/>
        <v>0.52058956672616197</v>
      </c>
      <c r="BO37" s="84">
        <f t="shared" si="29"/>
        <v>0.16918297816978634</v>
      </c>
      <c r="BP37" s="85">
        <f t="shared" si="29"/>
        <v>0.96314092016060027</v>
      </c>
      <c r="BQ37" s="85">
        <f t="shared" si="29"/>
        <v>0.84352078239608808</v>
      </c>
      <c r="BR37" s="85">
        <f t="shared" si="29"/>
        <v>1</v>
      </c>
      <c r="BS37" s="85">
        <f t="shared" si="29"/>
        <v>0.72054546564068289</v>
      </c>
      <c r="BT37" s="86">
        <v>1</v>
      </c>
      <c r="BU37" s="85">
        <f t="shared" si="23"/>
        <v>0.16702025467028059</v>
      </c>
      <c r="BV37" s="85">
        <f t="shared" si="23"/>
        <v>0.74579766408046733</v>
      </c>
      <c r="BW37" s="87"/>
      <c r="BX37" s="87"/>
      <c r="BY37" s="88">
        <v>34.204999999999998</v>
      </c>
      <c r="BZ37" s="88">
        <v>0.29821073558648098</v>
      </c>
      <c r="CA37" s="88">
        <v>58.749352153879109</v>
      </c>
      <c r="CB37" s="88">
        <v>1.8222523079999999</v>
      </c>
      <c r="CC37" s="89">
        <v>6.2670000000000003E-2</v>
      </c>
      <c r="CD37" s="88">
        <v>97.197909999999993</v>
      </c>
      <c r="CE37" s="88">
        <v>16.3</v>
      </c>
      <c r="CF37" s="88">
        <v>100</v>
      </c>
      <c r="CG37" s="88">
        <v>21.3</v>
      </c>
      <c r="CH37" s="88">
        <v>2</v>
      </c>
      <c r="CI37" s="88">
        <v>0.27689594356260999</v>
      </c>
      <c r="CJ37" s="88">
        <v>1</v>
      </c>
      <c r="CK37" s="88">
        <v>66</v>
      </c>
      <c r="CL37" s="88">
        <v>43.37</v>
      </c>
      <c r="CM37" s="89">
        <v>67</v>
      </c>
      <c r="CN37" s="88">
        <v>92.4</v>
      </c>
      <c r="CO37" s="89">
        <v>5.8</v>
      </c>
      <c r="CP37" s="88">
        <v>0.56871689999999997</v>
      </c>
      <c r="CQ37" s="88">
        <v>62.436410000000002</v>
      </c>
      <c r="CR37" s="88">
        <v>21.5</v>
      </c>
      <c r="CS37" s="88">
        <v>9.4954999999999998</v>
      </c>
      <c r="CT37" s="88">
        <v>12.860139999999999</v>
      </c>
      <c r="CU37" s="88">
        <v>0.42292000000000002</v>
      </c>
      <c r="CV37" s="88">
        <v>8.3000000000000007</v>
      </c>
      <c r="CW37" s="88">
        <v>7.9</v>
      </c>
      <c r="CX37" s="88">
        <v>10.4</v>
      </c>
      <c r="CY37" s="88">
        <v>1</v>
      </c>
      <c r="CZ37" s="88">
        <v>0.5</v>
      </c>
      <c r="DA37" s="88">
        <v>13</v>
      </c>
      <c r="DB37" s="88">
        <v>7.5</v>
      </c>
      <c r="DC37" s="88">
        <v>1</v>
      </c>
      <c r="DD37" s="88">
        <v>4</v>
      </c>
      <c r="DE37" s="88">
        <v>1</v>
      </c>
      <c r="DF37" s="88">
        <v>8</v>
      </c>
      <c r="DG37" s="89">
        <v>1</v>
      </c>
      <c r="DH37" s="89">
        <v>0.74287553399999995</v>
      </c>
      <c r="DI37" s="89">
        <v>1.6882589020000001</v>
      </c>
      <c r="DJ37" s="88">
        <v>2</v>
      </c>
      <c r="DK37" s="88">
        <v>1.4887112670689726</v>
      </c>
      <c r="DL37" s="89">
        <v>975.24536044145941</v>
      </c>
      <c r="DM37" s="89">
        <v>2</v>
      </c>
      <c r="DN37" s="89">
        <v>1.0169999999999999</v>
      </c>
      <c r="DO37" s="88">
        <v>45</v>
      </c>
      <c r="DP37" s="88">
        <v>14</v>
      </c>
      <c r="DQ37" s="89">
        <v>-0.37726246357186999</v>
      </c>
      <c r="DR37" s="88">
        <v>29.989212513484357</v>
      </c>
      <c r="DS37" s="88">
        <v>92.926666670000003</v>
      </c>
      <c r="DT37" s="88">
        <v>6.3766194555883002</v>
      </c>
      <c r="DU37" s="88">
        <v>5.1310376995939597</v>
      </c>
      <c r="DV37" s="88">
        <v>3.6305000000000001</v>
      </c>
      <c r="DW37" s="89">
        <v>97.2</v>
      </c>
      <c r="DX37" s="88">
        <v>90.4</v>
      </c>
      <c r="DY37" s="88">
        <v>100</v>
      </c>
      <c r="DZ37" s="89">
        <v>71.378</v>
      </c>
      <c r="EA37" s="88">
        <v>1</v>
      </c>
      <c r="EB37" s="89">
        <v>19.064994590000001</v>
      </c>
      <c r="EC37" s="88">
        <v>65.87</v>
      </c>
      <c r="ED37" s="77"/>
    </row>
    <row r="38" spans="1:134" ht="15.75" customHeight="1" x14ac:dyDescent="0.25">
      <c r="A38" s="76" t="s">
        <v>119</v>
      </c>
      <c r="B38" s="77">
        <v>4</v>
      </c>
      <c r="C38" s="77" t="s">
        <v>120</v>
      </c>
      <c r="D38" s="77" t="s">
        <v>109</v>
      </c>
      <c r="E38" s="77"/>
      <c r="F38" s="77" t="s">
        <v>96</v>
      </c>
      <c r="G38" s="78">
        <f t="shared" si="7"/>
        <v>59.124154591648313</v>
      </c>
      <c r="H38" s="79">
        <f t="shared" ref="H38:L53" si="30">+(M38-MIN(M$6:M$153))/(100-MIN(M$6:M$153))*100</f>
        <v>59.675014515928879</v>
      </c>
      <c r="I38" s="79">
        <f t="shared" si="30"/>
        <v>59.970621445102879</v>
      </c>
      <c r="J38" s="79">
        <f t="shared" si="30"/>
        <v>56.68176734019211</v>
      </c>
      <c r="K38" s="79">
        <f t="shared" si="30"/>
        <v>48.539558302550262</v>
      </c>
      <c r="L38" s="79">
        <f t="shared" si="30"/>
        <v>70.753811354467445</v>
      </c>
      <c r="M38" s="80">
        <f t="shared" si="9"/>
        <v>51.519940729662913</v>
      </c>
      <c r="N38" s="80">
        <f t="shared" si="10"/>
        <v>33.948796098745362</v>
      </c>
      <c r="O38" s="80">
        <f t="shared" si="11"/>
        <v>34.78015381096359</v>
      </c>
      <c r="P38" s="80">
        <f t="shared" si="12"/>
        <v>26.01569366989893</v>
      </c>
      <c r="Q38" s="80">
        <f t="shared" si="13"/>
        <v>66.196929749791849</v>
      </c>
      <c r="R38" s="81">
        <f t="shared" si="29"/>
        <v>0.47584431630971996</v>
      </c>
      <c r="S38" s="81">
        <f t="shared" si="29"/>
        <v>0.58638288639385117</v>
      </c>
      <c r="T38" s="81">
        <f t="shared" si="29"/>
        <v>4.7742582165469269E-2</v>
      </c>
      <c r="U38" s="81">
        <f t="shared" si="29"/>
        <v>0</v>
      </c>
      <c r="V38" s="81">
        <f t="shared" si="29"/>
        <v>0</v>
      </c>
      <c r="W38" s="82">
        <f t="shared" si="29"/>
        <v>0.96915949043542915</v>
      </c>
      <c r="X38" s="82">
        <f t="shared" si="29"/>
        <v>0.22499999999999998</v>
      </c>
      <c r="Y38" s="82">
        <f t="shared" si="29"/>
        <v>0.89800000000000002</v>
      </c>
      <c r="Z38" s="82">
        <f t="shared" si="29"/>
        <v>0.32</v>
      </c>
      <c r="AA38" s="82">
        <f t="shared" si="29"/>
        <v>1</v>
      </c>
      <c r="AB38" s="82">
        <f t="shared" si="29"/>
        <v>0.10488905964844861</v>
      </c>
      <c r="AC38" s="82">
        <f t="shared" si="29"/>
        <v>1</v>
      </c>
      <c r="AD38" s="82">
        <f t="shared" si="29"/>
        <v>0.7245901639344261</v>
      </c>
      <c r="AE38" s="82">
        <f t="shared" si="29"/>
        <v>0.89359014840543105</v>
      </c>
      <c r="AF38" s="82">
        <f t="shared" si="29"/>
        <v>0.72</v>
      </c>
      <c r="AG38" s="82">
        <f t="shared" si="29"/>
        <v>0.84624017957351283</v>
      </c>
      <c r="AH38" s="82">
        <f t="shared" si="29"/>
        <v>0.54347826086956519</v>
      </c>
      <c r="AI38" s="82">
        <f t="shared" si="29"/>
        <v>1</v>
      </c>
      <c r="AJ38" s="82">
        <f t="shared" si="29"/>
        <v>1</v>
      </c>
      <c r="AK38" s="82">
        <f t="shared" si="29"/>
        <v>0</v>
      </c>
      <c r="AL38" s="82">
        <f t="shared" si="29"/>
        <v>0.17581562721018257</v>
      </c>
      <c r="AM38" s="82">
        <f t="shared" si="29"/>
        <v>1.6903153902786787E-2</v>
      </c>
      <c r="AN38" s="82">
        <f t="shared" si="29"/>
        <v>1.1132742326188038E-2</v>
      </c>
      <c r="AO38" s="82">
        <f t="shared" si="29"/>
        <v>0.58428231105526329</v>
      </c>
      <c r="AP38" s="82">
        <f t="shared" si="29"/>
        <v>0.65730337078651702</v>
      </c>
      <c r="AQ38" s="82">
        <f t="shared" si="29"/>
        <v>0.61561394994106622</v>
      </c>
      <c r="AR38" s="83">
        <f t="shared" si="29"/>
        <v>1</v>
      </c>
      <c r="AS38" s="83">
        <f t="shared" si="29"/>
        <v>0.5</v>
      </c>
      <c r="AT38" s="83">
        <f t="shared" si="29"/>
        <v>0.57894736842105265</v>
      </c>
      <c r="AU38" s="83">
        <f t="shared" si="29"/>
        <v>1</v>
      </c>
      <c r="AV38" s="83">
        <f t="shared" si="29"/>
        <v>1</v>
      </c>
      <c r="AW38" s="83">
        <f t="shared" si="29"/>
        <v>1</v>
      </c>
      <c r="AX38" s="83">
        <f t="shared" si="29"/>
        <v>1</v>
      </c>
      <c r="AY38" s="83">
        <f t="shared" si="29"/>
        <v>0.7142857142857143</v>
      </c>
      <c r="AZ38" s="83">
        <f t="shared" si="29"/>
        <v>1</v>
      </c>
      <c r="BA38" s="83">
        <f t="shared" si="29"/>
        <v>4.1284818659415136E-3</v>
      </c>
      <c r="BB38" s="83">
        <f t="shared" si="29"/>
        <v>1.055031565093264E-2</v>
      </c>
      <c r="BC38" s="83">
        <f t="shared" si="29"/>
        <v>0.66666666666666663</v>
      </c>
      <c r="BD38" s="83">
        <f t="shared" si="29"/>
        <v>0.28627757216822447</v>
      </c>
      <c r="BE38" s="83">
        <f t="shared" si="29"/>
        <v>0.37687579102333491</v>
      </c>
      <c r="BF38" s="83">
        <f t="shared" si="29"/>
        <v>0.75</v>
      </c>
      <c r="BG38" s="83">
        <f t="shared" si="29"/>
        <v>2.0500000000000018E-2</v>
      </c>
      <c r="BH38" s="84">
        <f t="shared" si="29"/>
        <v>0.40909090909090912</v>
      </c>
      <c r="BI38" s="84">
        <f t="shared" si="29"/>
        <v>1</v>
      </c>
      <c r="BJ38" s="84">
        <f t="shared" si="29"/>
        <v>0.35005194568968034</v>
      </c>
      <c r="BK38" s="84">
        <f t="shared" si="29"/>
        <v>0</v>
      </c>
      <c r="BL38" s="84">
        <f t="shared" si="29"/>
        <v>0.47488578358964995</v>
      </c>
      <c r="BM38" s="84">
        <f t="shared" si="29"/>
        <v>4.6090369426200664E-2</v>
      </c>
      <c r="BN38" s="84">
        <f t="shared" si="29"/>
        <v>9.308137196873309E-2</v>
      </c>
      <c r="BO38" s="84">
        <f t="shared" si="29"/>
        <v>0.10445758300004859</v>
      </c>
      <c r="BP38" s="85">
        <f t="shared" si="29"/>
        <v>0.93681300598960049</v>
      </c>
      <c r="BQ38" s="85">
        <f t="shared" si="29"/>
        <v>1</v>
      </c>
      <c r="BR38" s="85">
        <f t="shared" si="29"/>
        <v>1</v>
      </c>
      <c r="BS38" s="85">
        <f t="shared" si="29"/>
        <v>0.44736698303949413</v>
      </c>
      <c r="BT38" s="86">
        <v>1</v>
      </c>
      <c r="BU38" s="85">
        <f t="shared" ref="BU38:BV53" si="31">IF(EB38="",VLOOKUP($B38,$Q$165:$BV$170,COLUMN(BU$157)-$R$162),IF((EB38-EB$171)/(EB$170-EB$171)&lt;0,0,IF((EB38-EB$171)/(EB$170-EB$171)&gt;1,1,(EB38-EB$171)/(EB$170-EB$171))))</f>
        <v>0.18445727975487156</v>
      </c>
      <c r="BV38" s="85">
        <f t="shared" si="31"/>
        <v>0.24527612086092904</v>
      </c>
      <c r="BW38" s="87"/>
      <c r="BX38" s="87"/>
      <c r="BY38" s="88">
        <v>28.367999999999999</v>
      </c>
      <c r="BZ38" s="88">
        <v>0.19037656903765701</v>
      </c>
      <c r="CA38" s="88">
        <v>83.438090595326756</v>
      </c>
      <c r="CB38" s="88">
        <v>0.70641234999999991</v>
      </c>
      <c r="CC38" s="89">
        <v>-0.21088999999999999</v>
      </c>
      <c r="CD38" s="88">
        <v>98.716300000000004</v>
      </c>
      <c r="CE38" s="88">
        <v>8.1999999999999993</v>
      </c>
      <c r="CF38" s="88">
        <v>89.8</v>
      </c>
      <c r="CG38" s="88">
        <v>16</v>
      </c>
      <c r="CH38" s="88">
        <v>3</v>
      </c>
      <c r="CI38" s="88">
        <v>8.6419753086419707E-2</v>
      </c>
      <c r="CJ38" s="88">
        <v>1</v>
      </c>
      <c r="CK38" s="88">
        <v>66.5</v>
      </c>
      <c r="CL38" s="88">
        <v>48.267000000000003</v>
      </c>
      <c r="CM38" s="89">
        <v>66</v>
      </c>
      <c r="CN38" s="88">
        <v>86.3</v>
      </c>
      <c r="CO38" s="89">
        <v>4.0999999999999996</v>
      </c>
      <c r="CP38" s="88">
        <v>0.51174679999999995</v>
      </c>
      <c r="CQ38" s="88">
        <v>60.474290000000003</v>
      </c>
      <c r="CR38" s="88">
        <v>0</v>
      </c>
      <c r="CS38" s="88">
        <v>10.734540000000001</v>
      </c>
      <c r="CT38" s="88">
        <v>9.0166199999999996</v>
      </c>
      <c r="CU38" s="88">
        <v>0.2611</v>
      </c>
      <c r="CV38" s="88">
        <v>56.9</v>
      </c>
      <c r="CW38" s="88">
        <v>11.8</v>
      </c>
      <c r="CX38" s="88">
        <v>57.5</v>
      </c>
      <c r="CY38" s="88">
        <v>1</v>
      </c>
      <c r="CZ38" s="88">
        <v>0.5</v>
      </c>
      <c r="DA38" s="88">
        <v>14</v>
      </c>
      <c r="DB38" s="88">
        <v>9</v>
      </c>
      <c r="DC38" s="88">
        <v>1</v>
      </c>
      <c r="DD38" s="88">
        <v>4</v>
      </c>
      <c r="DE38" s="88">
        <v>1</v>
      </c>
      <c r="DF38" s="88">
        <v>6</v>
      </c>
      <c r="DG38" s="89">
        <v>1</v>
      </c>
      <c r="DH38" s="89">
        <v>1.655143885</v>
      </c>
      <c r="DI38" s="89">
        <v>2.511445669</v>
      </c>
      <c r="DJ38" s="88">
        <v>2</v>
      </c>
      <c r="DK38" s="88">
        <v>2.1893645467874592</v>
      </c>
      <c r="DL38" s="89">
        <v>700.81515159667481</v>
      </c>
      <c r="DM38" s="89">
        <v>4</v>
      </c>
      <c r="DN38" s="89">
        <v>1.0820000000000001</v>
      </c>
      <c r="DO38" s="88">
        <v>55</v>
      </c>
      <c r="DP38" s="88">
        <v>14</v>
      </c>
      <c r="DQ38" s="89">
        <v>-0.802030674829739</v>
      </c>
      <c r="DR38" s="88">
        <v>0</v>
      </c>
      <c r="DS38" s="88">
        <v>118.61</v>
      </c>
      <c r="DT38" s="88">
        <v>1.1599964403569101</v>
      </c>
      <c r="DU38" s="88">
        <v>0.95889972531725998</v>
      </c>
      <c r="DV38" s="88">
        <v>2.2551000000000001</v>
      </c>
      <c r="DW38" s="89">
        <v>95.2</v>
      </c>
      <c r="DX38" s="88">
        <v>100</v>
      </c>
      <c r="DY38" s="88">
        <v>100</v>
      </c>
      <c r="DZ38" s="89">
        <v>45.15837441</v>
      </c>
      <c r="EA38" s="88">
        <v>1</v>
      </c>
      <c r="EB38" s="89">
        <v>20.476322799999998</v>
      </c>
      <c r="EC38" s="88">
        <v>22.06</v>
      </c>
      <c r="ED38" s="77"/>
    </row>
    <row r="39" spans="1:134" ht="15.75" customHeight="1" x14ac:dyDescent="0.25">
      <c r="A39" s="76" t="s">
        <v>121</v>
      </c>
      <c r="B39" s="77">
        <v>4</v>
      </c>
      <c r="C39" s="77" t="s">
        <v>108</v>
      </c>
      <c r="D39" s="77" t="s">
        <v>79</v>
      </c>
      <c r="E39" s="77"/>
      <c r="F39" s="77" t="s">
        <v>96</v>
      </c>
      <c r="G39" s="78">
        <f t="shared" si="7"/>
        <v>58.91065190432569</v>
      </c>
      <c r="H39" s="79">
        <f t="shared" si="30"/>
        <v>73.850137761565477</v>
      </c>
      <c r="I39" s="79">
        <f t="shared" si="30"/>
        <v>78.265100773460134</v>
      </c>
      <c r="J39" s="79">
        <f t="shared" si="30"/>
        <v>34.909558196292807</v>
      </c>
      <c r="K39" s="79">
        <f t="shared" si="30"/>
        <v>38.905373932800416</v>
      </c>
      <c r="L39" s="79">
        <f t="shared" si="30"/>
        <v>68.623088857509615</v>
      </c>
      <c r="M39" s="80">
        <f t="shared" si="9"/>
        <v>68.561752570717459</v>
      </c>
      <c r="N39" s="80">
        <f t="shared" si="10"/>
        <v>64.135934345906165</v>
      </c>
      <c r="O39" s="80">
        <f t="shared" si="11"/>
        <v>1.9999583973554502</v>
      </c>
      <c r="P39" s="80">
        <f t="shared" si="12"/>
        <v>12.16469620192408</v>
      </c>
      <c r="Q39" s="80">
        <f t="shared" si="13"/>
        <v>63.734216979888181</v>
      </c>
      <c r="R39" s="81">
        <f t="shared" si="29"/>
        <v>0.77156095551894566</v>
      </c>
      <c r="S39" s="81">
        <f t="shared" si="29"/>
        <v>0.64731583682332094</v>
      </c>
      <c r="T39" s="81">
        <f t="shared" si="29"/>
        <v>6.9111915512622774E-2</v>
      </c>
      <c r="U39" s="81">
        <f t="shared" si="29"/>
        <v>0</v>
      </c>
      <c r="V39" s="81">
        <f t="shared" si="29"/>
        <v>2.3506958792531281E-3</v>
      </c>
      <c r="W39" s="82">
        <f t="shared" si="29"/>
        <v>0.97889183622740095</v>
      </c>
      <c r="X39" s="82">
        <f t="shared" si="29"/>
        <v>0.46250000000000002</v>
      </c>
      <c r="Y39" s="82">
        <f t="shared" si="29"/>
        <v>0.93599999999999994</v>
      </c>
      <c r="Z39" s="82">
        <f t="shared" si="29"/>
        <v>0.69</v>
      </c>
      <c r="AA39" s="82">
        <f t="shared" si="29"/>
        <v>0.33333333333333331</v>
      </c>
      <c r="AB39" s="82">
        <f t="shared" si="29"/>
        <v>0.10488905964844861</v>
      </c>
      <c r="AC39" s="82">
        <f t="shared" si="29"/>
        <v>0.5</v>
      </c>
      <c r="AD39" s="82">
        <f t="shared" si="29"/>
        <v>0.6786885245901636</v>
      </c>
      <c r="AE39" s="82">
        <f t="shared" si="29"/>
        <v>0.75437879604004532</v>
      </c>
      <c r="AF39" s="82">
        <f t="shared" si="29"/>
        <v>0.88</v>
      </c>
      <c r="AG39" s="82">
        <f t="shared" si="29"/>
        <v>0.93602693602693599</v>
      </c>
      <c r="AH39" s="82">
        <f t="shared" si="29"/>
        <v>0.62700228832951921</v>
      </c>
      <c r="AI39" s="82">
        <f t="shared" si="29"/>
        <v>1</v>
      </c>
      <c r="AJ39" s="82">
        <f t="shared" si="29"/>
        <v>1</v>
      </c>
      <c r="AK39" s="82">
        <f t="shared" si="29"/>
        <v>0.50939226519337022</v>
      </c>
      <c r="AL39" s="82">
        <f t="shared" si="29"/>
        <v>8.2451172895392777E-2</v>
      </c>
      <c r="AM39" s="82">
        <f t="shared" si="29"/>
        <v>0.18737665586572985</v>
      </c>
      <c r="AN39" s="82">
        <f t="shared" si="29"/>
        <v>1.0477103791076848E-3</v>
      </c>
      <c r="AO39" s="82">
        <f t="shared" si="29"/>
        <v>8.3510039529830597E-3</v>
      </c>
      <c r="AP39" s="82">
        <f t="shared" si="29"/>
        <v>2.2471910112359557E-2</v>
      </c>
      <c r="AQ39" s="82">
        <f t="shared" si="29"/>
        <v>6.5867017957429051E-3</v>
      </c>
      <c r="AR39" s="83">
        <f t="shared" si="29"/>
        <v>0</v>
      </c>
      <c r="AS39" s="83">
        <f t="shared" si="29"/>
        <v>0.5</v>
      </c>
      <c r="AT39" s="83">
        <f t="shared" si="29"/>
        <v>0.36842105263157893</v>
      </c>
      <c r="AU39" s="83">
        <f t="shared" si="29"/>
        <v>1</v>
      </c>
      <c r="AV39" s="83">
        <f t="shared" si="29"/>
        <v>0</v>
      </c>
      <c r="AW39" s="83">
        <f t="shared" si="29"/>
        <v>1</v>
      </c>
      <c r="AX39" s="83">
        <f t="shared" si="29"/>
        <v>1</v>
      </c>
      <c r="AY39" s="83">
        <f t="shared" si="29"/>
        <v>0.7142857142857143</v>
      </c>
      <c r="AZ39" s="83">
        <f t="shared" si="29"/>
        <v>0</v>
      </c>
      <c r="BA39" s="83">
        <f t="shared" si="29"/>
        <v>0</v>
      </c>
      <c r="BB39" s="83">
        <f t="shared" si="29"/>
        <v>1.3983477919683959E-2</v>
      </c>
      <c r="BC39" s="83">
        <f t="shared" si="29"/>
        <v>0.66666666666666663</v>
      </c>
      <c r="BD39" s="83">
        <f t="shared" si="29"/>
        <v>0.15928166886925221</v>
      </c>
      <c r="BE39" s="83">
        <f t="shared" si="29"/>
        <v>0.92567229907107762</v>
      </c>
      <c r="BF39" s="83">
        <f t="shared" si="29"/>
        <v>0.5</v>
      </c>
      <c r="BG39" s="83">
        <f t="shared" si="29"/>
        <v>8.9500000000000024E-2</v>
      </c>
      <c r="BH39" s="84">
        <f t="shared" si="29"/>
        <v>0.43813131313131309</v>
      </c>
      <c r="BI39" s="84">
        <f t="shared" si="29"/>
        <v>0.8571428571428571</v>
      </c>
      <c r="BJ39" s="84">
        <f t="shared" si="29"/>
        <v>0.34376710586696119</v>
      </c>
      <c r="BK39" s="84">
        <f t="shared" si="29"/>
        <v>6.1661667139090298E-3</v>
      </c>
      <c r="BL39" s="84">
        <f t="shared" si="29"/>
        <v>0.37144571411057437</v>
      </c>
      <c r="BM39" s="84">
        <f t="shared" si="29"/>
        <v>0.3228194780033769</v>
      </c>
      <c r="BN39" s="84">
        <f t="shared" si="29"/>
        <v>0.20223396417682085</v>
      </c>
      <c r="BO39" s="84">
        <f t="shared" si="29"/>
        <v>0.26212043848730493</v>
      </c>
      <c r="BP39" s="85">
        <f t="shared" si="29"/>
        <v>0.92233265319555047</v>
      </c>
      <c r="BQ39" s="85">
        <f t="shared" si="29"/>
        <v>0.98533007334963318</v>
      </c>
      <c r="BR39" s="85">
        <f t="shared" si="29"/>
        <v>1</v>
      </c>
      <c r="BS39" s="85">
        <f t="shared" si="29"/>
        <v>0.62523753847704711</v>
      </c>
      <c r="BT39" s="86">
        <v>1</v>
      </c>
      <c r="BU39" s="85">
        <f t="shared" si="31"/>
        <v>0.18454956848976117</v>
      </c>
      <c r="BV39" s="85">
        <f t="shared" si="31"/>
        <v>0.35392619792136748</v>
      </c>
      <c r="BW39" s="87"/>
      <c r="BX39" s="87"/>
      <c r="BY39" s="88">
        <v>42.728000000000002</v>
      </c>
      <c r="BZ39" s="88">
        <v>0.23151125401929301</v>
      </c>
      <c r="CA39" s="88">
        <v>117.23684869236122</v>
      </c>
      <c r="CB39" s="88">
        <v>0.55116511499999998</v>
      </c>
      <c r="CC39" s="89">
        <v>5.518E-2</v>
      </c>
      <c r="CD39" s="88">
        <v>99.10033</v>
      </c>
      <c r="CE39" s="88">
        <v>15.8</v>
      </c>
      <c r="CF39" s="88">
        <v>93.6</v>
      </c>
      <c r="CG39" s="88">
        <v>34.5</v>
      </c>
      <c r="CH39" s="88">
        <v>1</v>
      </c>
      <c r="CI39" s="88">
        <v>8.6419753086419707E-2</v>
      </c>
      <c r="CJ39" s="88">
        <v>0</v>
      </c>
      <c r="CK39" s="88">
        <v>65.099999999999994</v>
      </c>
      <c r="CL39" s="88">
        <v>40.771999999999998</v>
      </c>
      <c r="CM39" s="89">
        <v>74</v>
      </c>
      <c r="CN39" s="88">
        <v>94.3</v>
      </c>
      <c r="CO39" s="89"/>
      <c r="CP39" s="88">
        <v>0.54056760000000004</v>
      </c>
      <c r="CQ39" s="88">
        <v>57.767009999999999</v>
      </c>
      <c r="CR39" s="88">
        <v>46.1</v>
      </c>
      <c r="CS39" s="88">
        <v>7.6428900000000004</v>
      </c>
      <c r="CT39" s="88">
        <v>17.570070000000001</v>
      </c>
      <c r="CU39" s="88">
        <v>3.0370000000000001E-2</v>
      </c>
      <c r="CV39" s="88">
        <v>1.9</v>
      </c>
      <c r="CW39" s="88">
        <v>0.5</v>
      </c>
      <c r="CX39" s="88">
        <v>2.6</v>
      </c>
      <c r="CY39" s="88">
        <v>0</v>
      </c>
      <c r="CZ39" s="88">
        <v>0.5</v>
      </c>
      <c r="DA39" s="88">
        <v>10</v>
      </c>
      <c r="DB39" s="88">
        <v>9</v>
      </c>
      <c r="DC39" s="88">
        <v>0</v>
      </c>
      <c r="DD39" s="88">
        <v>4</v>
      </c>
      <c r="DE39" s="88">
        <v>1</v>
      </c>
      <c r="DF39" s="88">
        <v>6</v>
      </c>
      <c r="DG39" s="89">
        <v>0</v>
      </c>
      <c r="DH39" s="89">
        <v>0</v>
      </c>
      <c r="DI39" s="89">
        <v>3.3286914080000001</v>
      </c>
      <c r="DJ39" s="88">
        <v>2</v>
      </c>
      <c r="DK39" s="88">
        <v>1.2725638084252355</v>
      </c>
      <c r="DL39" s="89">
        <v>1664.9778031060478</v>
      </c>
      <c r="DM39" s="89">
        <v>3</v>
      </c>
      <c r="DN39" s="89">
        <v>1.3580000000000001</v>
      </c>
      <c r="DO39" s="88"/>
      <c r="DP39" s="88">
        <v>13</v>
      </c>
      <c r="DQ39" s="89">
        <v>-0.93201184659127001</v>
      </c>
      <c r="DR39" s="88">
        <v>0.37426227148409386</v>
      </c>
      <c r="DS39" s="88">
        <v>92.893333330000004</v>
      </c>
      <c r="DT39" s="88">
        <v>4.8210584774390899</v>
      </c>
      <c r="DU39" s="88">
        <v>2.02414170319443</v>
      </c>
      <c r="DV39" s="88">
        <v>5.6054000000000004</v>
      </c>
      <c r="DW39" s="89">
        <v>94.1</v>
      </c>
      <c r="DX39" s="88">
        <v>99.1</v>
      </c>
      <c r="DY39" s="88">
        <v>100</v>
      </c>
      <c r="DZ39" s="89">
        <v>62.230360910000002</v>
      </c>
      <c r="EA39" s="88">
        <v>1</v>
      </c>
      <c r="EB39" s="89">
        <v>20.483792520000002</v>
      </c>
      <c r="EC39" s="88">
        <v>31.57</v>
      </c>
      <c r="ED39" s="77"/>
    </row>
    <row r="40" spans="1:134" ht="15.75" customHeight="1" x14ac:dyDescent="0.25">
      <c r="A40" s="76" t="s">
        <v>122</v>
      </c>
      <c r="B40" s="77">
        <v>1</v>
      </c>
      <c r="C40" s="77" t="s">
        <v>78</v>
      </c>
      <c r="D40" s="77" t="s">
        <v>79</v>
      </c>
      <c r="E40" s="77" t="s">
        <v>80</v>
      </c>
      <c r="F40" s="77" t="s">
        <v>81</v>
      </c>
      <c r="G40" s="78">
        <f t="shared" si="7"/>
        <v>58.805018124516792</v>
      </c>
      <c r="H40" s="79">
        <f t="shared" si="30"/>
        <v>78.863724044461534</v>
      </c>
      <c r="I40" s="79">
        <f t="shared" si="30"/>
        <v>77.61778456708177</v>
      </c>
      <c r="J40" s="79">
        <f t="shared" si="30"/>
        <v>77.542270487891557</v>
      </c>
      <c r="K40" s="79">
        <f t="shared" si="30"/>
        <v>10.846378647435403</v>
      </c>
      <c r="L40" s="79">
        <f t="shared" si="30"/>
        <v>49.154932875713683</v>
      </c>
      <c r="M40" s="80">
        <f t="shared" si="9"/>
        <v>74.589255302188022</v>
      </c>
      <c r="N40" s="80">
        <f t="shared" si="10"/>
        <v>63.067818470026452</v>
      </c>
      <c r="O40" s="80">
        <f t="shared" si="11"/>
        <v>66.187686463633483</v>
      </c>
      <c r="P40" s="80">
        <f t="shared" si="12"/>
        <v>-28.17551919522019</v>
      </c>
      <c r="Q40" s="80">
        <f t="shared" si="13"/>
        <v>41.232705679707806</v>
      </c>
      <c r="R40" s="81">
        <f t="shared" si="29"/>
        <v>0.93723228995057672</v>
      </c>
      <c r="S40" s="81">
        <f t="shared" si="29"/>
        <v>0.74268090356064143</v>
      </c>
      <c r="T40" s="81">
        <f t="shared" si="29"/>
        <v>0.12963634923145798</v>
      </c>
      <c r="U40" s="81">
        <f t="shared" si="29"/>
        <v>0.15255578196972863</v>
      </c>
      <c r="V40" s="81">
        <f t="shared" si="29"/>
        <v>0</v>
      </c>
      <c r="W40" s="82">
        <f t="shared" si="29"/>
        <v>0.90726052433909454</v>
      </c>
      <c r="X40" s="82">
        <f t="shared" si="29"/>
        <v>0.92812499999999998</v>
      </c>
      <c r="Y40" s="82">
        <f t="shared" si="29"/>
        <v>0.84599999999999997</v>
      </c>
      <c r="Z40" s="82">
        <f t="shared" si="29"/>
        <v>0.76</v>
      </c>
      <c r="AA40" s="82">
        <f t="shared" si="29"/>
        <v>0.33333333333333331</v>
      </c>
      <c r="AB40" s="82">
        <f t="shared" si="29"/>
        <v>0.17606377869561027</v>
      </c>
      <c r="AC40" s="82">
        <f t="shared" si="29"/>
        <v>1</v>
      </c>
      <c r="AD40" s="82">
        <f t="shared" si="29"/>
        <v>0.87540983606557343</v>
      </c>
      <c r="AE40" s="82">
        <f t="shared" si="29"/>
        <v>0.61436876613607239</v>
      </c>
      <c r="AF40" s="82">
        <f t="shared" si="29"/>
        <v>1</v>
      </c>
      <c r="AG40" s="82">
        <f t="shared" si="29"/>
        <v>0.99438832772166108</v>
      </c>
      <c r="AH40" s="82">
        <f t="shared" si="29"/>
        <v>0.71739130434782616</v>
      </c>
      <c r="AI40" s="82">
        <f t="shared" si="29"/>
        <v>1</v>
      </c>
      <c r="AJ40" s="82">
        <f t="shared" si="29"/>
        <v>1</v>
      </c>
      <c r="AK40" s="82">
        <f t="shared" si="29"/>
        <v>0.88618784530386741</v>
      </c>
      <c r="AL40" s="82">
        <f t="shared" si="29"/>
        <v>0.25718567919458296</v>
      </c>
      <c r="AM40" s="82">
        <f t="shared" si="29"/>
        <v>6.1205397306130248E-2</v>
      </c>
      <c r="AN40" s="82">
        <f t="shared" si="29"/>
        <v>0.11077406433824653</v>
      </c>
      <c r="AO40" s="82">
        <f t="shared" si="29"/>
        <v>7.5368465143066596E-2</v>
      </c>
      <c r="AP40" s="82">
        <f t="shared" si="29"/>
        <v>0.43258426966292141</v>
      </c>
      <c r="AQ40" s="82">
        <f t="shared" si="29"/>
        <v>9.422450253068014E-2</v>
      </c>
      <c r="AR40" s="83">
        <f t="shared" si="29"/>
        <v>1</v>
      </c>
      <c r="AS40" s="83">
        <f t="shared" si="29"/>
        <v>1</v>
      </c>
      <c r="AT40" s="83">
        <f t="shared" si="29"/>
        <v>0.78947368421052633</v>
      </c>
      <c r="AU40" s="83">
        <f t="shared" si="29"/>
        <v>1</v>
      </c>
      <c r="AV40" s="83">
        <f t="shared" si="29"/>
        <v>1</v>
      </c>
      <c r="AW40" s="83">
        <f t="shared" si="29"/>
        <v>1</v>
      </c>
      <c r="AX40" s="83">
        <f t="shared" si="29"/>
        <v>1</v>
      </c>
      <c r="AY40" s="83">
        <f t="shared" si="29"/>
        <v>1</v>
      </c>
      <c r="AZ40" s="83">
        <f t="shared" si="29"/>
        <v>1</v>
      </c>
      <c r="BA40" s="83">
        <f t="shared" si="29"/>
        <v>0.4372049626772786</v>
      </c>
      <c r="BB40" s="83">
        <f t="shared" si="29"/>
        <v>0.44857277837850557</v>
      </c>
      <c r="BC40" s="83">
        <f t="shared" si="29"/>
        <v>0.66666666666666663</v>
      </c>
      <c r="BD40" s="83">
        <f t="shared" si="29"/>
        <v>0.10330471533144245</v>
      </c>
      <c r="BE40" s="83">
        <f t="shared" ref="BE40:BS40" si="32">IF(DL40="",VLOOKUP($B40,$Q$165:$BV$170,COLUMN(BE$157)-$R$162),IF((DL40-DL$171)/(DL$170-DL$171)&lt;0,0,IF((DL40-DL$171)/(DL$170-DL$171)&gt;1,1,(DL40-DL$171)/(DL$170-DL$171))))</f>
        <v>0.16149385676754405</v>
      </c>
      <c r="BF40" s="83">
        <f t="shared" si="32"/>
        <v>0.5</v>
      </c>
      <c r="BG40" s="83">
        <f t="shared" si="32"/>
        <v>3.4999999999999976E-2</v>
      </c>
      <c r="BH40" s="84">
        <f t="shared" si="32"/>
        <v>6.0606060606060608E-2</v>
      </c>
      <c r="BI40" s="84">
        <f t="shared" si="32"/>
        <v>1</v>
      </c>
      <c r="BJ40" s="84">
        <f t="shared" si="32"/>
        <v>0.12452542035731545</v>
      </c>
      <c r="BK40" s="84">
        <f t="shared" si="32"/>
        <v>0.33551693352171869</v>
      </c>
      <c r="BL40" s="84">
        <f t="shared" si="32"/>
        <v>0.97752541588569974</v>
      </c>
      <c r="BM40" s="84">
        <f t="shared" si="32"/>
        <v>0.28373494549920603</v>
      </c>
      <c r="BN40" s="84">
        <f t="shared" si="32"/>
        <v>1</v>
      </c>
      <c r="BO40" s="84">
        <f t="shared" si="32"/>
        <v>0.38640882090899625</v>
      </c>
      <c r="BP40" s="85">
        <f t="shared" si="32"/>
        <v>0.99341802145725</v>
      </c>
      <c r="BQ40" s="85">
        <f t="shared" si="32"/>
        <v>1</v>
      </c>
      <c r="BR40" s="85">
        <f t="shared" si="32"/>
        <v>1</v>
      </c>
      <c r="BS40" s="85">
        <f t="shared" si="32"/>
        <v>0.86302226870944077</v>
      </c>
      <c r="BT40" s="86">
        <v>1</v>
      </c>
      <c r="BU40" s="85">
        <f t="shared" si="31"/>
        <v>0.12466264868342045</v>
      </c>
      <c r="BV40" s="85">
        <f t="shared" si="31"/>
        <v>0.99325935378910002</v>
      </c>
      <c r="BW40" s="87"/>
      <c r="BX40" s="87"/>
      <c r="BY40" s="88">
        <v>50.773000000000003</v>
      </c>
      <c r="BZ40" s="88">
        <v>0.295890410958904</v>
      </c>
      <c r="CA40" s="88">
        <v>212.96518335729812</v>
      </c>
      <c r="CB40" s="88">
        <v>2.4767141389999998</v>
      </c>
      <c r="CC40" s="89">
        <v>-2.81576</v>
      </c>
      <c r="CD40" s="88">
        <v>96.273820000000001</v>
      </c>
      <c r="CE40" s="88">
        <v>30.7</v>
      </c>
      <c r="CF40" s="88">
        <v>84.6</v>
      </c>
      <c r="CG40" s="88">
        <v>38</v>
      </c>
      <c r="CH40" s="88">
        <v>1</v>
      </c>
      <c r="CI40" s="88">
        <v>0.13668430335097001</v>
      </c>
      <c r="CJ40" s="88">
        <v>1</v>
      </c>
      <c r="CK40" s="88">
        <v>71.099999999999994</v>
      </c>
      <c r="CL40" s="88">
        <v>33.234000000000002</v>
      </c>
      <c r="CM40" s="89">
        <v>80</v>
      </c>
      <c r="CN40" s="88">
        <v>99.5</v>
      </c>
      <c r="CO40" s="89">
        <v>4.9000000000000004</v>
      </c>
      <c r="CP40" s="88">
        <v>0.55692050000000004</v>
      </c>
      <c r="CQ40" s="88">
        <v>59.638579999999997</v>
      </c>
      <c r="CR40" s="88">
        <v>80.2</v>
      </c>
      <c r="CS40" s="88">
        <v>13.42901</v>
      </c>
      <c r="CT40" s="88">
        <v>11.239470000000001</v>
      </c>
      <c r="CU40" s="88">
        <v>2.54074</v>
      </c>
      <c r="CV40" s="88">
        <v>8.3000000000000007</v>
      </c>
      <c r="CW40" s="88">
        <v>7.8</v>
      </c>
      <c r="CX40" s="88">
        <v>10.5</v>
      </c>
      <c r="CY40" s="88">
        <v>1</v>
      </c>
      <c r="CZ40" s="88">
        <v>1</v>
      </c>
      <c r="DA40" s="88">
        <v>18</v>
      </c>
      <c r="DB40" s="88">
        <v>9</v>
      </c>
      <c r="DC40" s="88">
        <v>1</v>
      </c>
      <c r="DD40" s="88">
        <v>4</v>
      </c>
      <c r="DE40" s="88">
        <v>1</v>
      </c>
      <c r="DF40" s="88">
        <v>8</v>
      </c>
      <c r="DG40" s="89">
        <v>1</v>
      </c>
      <c r="DH40" s="89">
        <v>175.27922950000001</v>
      </c>
      <c r="DI40" s="89">
        <v>106.78032760000001</v>
      </c>
      <c r="DJ40" s="88">
        <v>2</v>
      </c>
      <c r="DK40" s="88">
        <v>0.86845854989641835</v>
      </c>
      <c r="DL40" s="89">
        <v>322.41766951718773</v>
      </c>
      <c r="DM40" s="89">
        <v>3</v>
      </c>
      <c r="DN40" s="89">
        <v>1.1399999999999999</v>
      </c>
      <c r="DO40" s="88">
        <v>32</v>
      </c>
      <c r="DP40" s="88">
        <v>14</v>
      </c>
      <c r="DQ40" s="89">
        <v>-5.4663026137961097</v>
      </c>
      <c r="DR40" s="88">
        <v>20.364569348727589</v>
      </c>
      <c r="DS40" s="88">
        <v>243.5733333</v>
      </c>
      <c r="DT40" s="88">
        <v>4.3039791614110898</v>
      </c>
      <c r="DU40" s="88">
        <v>14.581756494790101</v>
      </c>
      <c r="DV40" s="88">
        <v>8.2464999999999993</v>
      </c>
      <c r="DW40" s="89">
        <v>99.5</v>
      </c>
      <c r="DX40" s="88">
        <v>100</v>
      </c>
      <c r="DY40" s="88">
        <v>100</v>
      </c>
      <c r="DZ40" s="89">
        <v>85.052899999999994</v>
      </c>
      <c r="EA40" s="88">
        <v>1</v>
      </c>
      <c r="EB40" s="89">
        <v>15.63662972</v>
      </c>
      <c r="EC40" s="88">
        <v>87.53</v>
      </c>
      <c r="ED40" s="77"/>
    </row>
    <row r="41" spans="1:134" ht="15.75" customHeight="1" x14ac:dyDescent="0.25">
      <c r="A41" s="76" t="s">
        <v>123</v>
      </c>
      <c r="B41" s="77">
        <v>4</v>
      </c>
      <c r="C41" s="77" t="s">
        <v>120</v>
      </c>
      <c r="D41" s="77" t="s">
        <v>124</v>
      </c>
      <c r="E41" s="77"/>
      <c r="F41" s="77" t="s">
        <v>96</v>
      </c>
      <c r="G41" s="78">
        <f t="shared" si="7"/>
        <v>58.081834431230689</v>
      </c>
      <c r="H41" s="79">
        <f t="shared" si="30"/>
        <v>60.529770095785331</v>
      </c>
      <c r="I41" s="79">
        <f t="shared" si="30"/>
        <v>53.736863477470301</v>
      </c>
      <c r="J41" s="79">
        <f t="shared" si="30"/>
        <v>51.343595945009767</v>
      </c>
      <c r="K41" s="79">
        <f t="shared" si="30"/>
        <v>51.326333323579178</v>
      </c>
      <c r="L41" s="79">
        <f t="shared" si="30"/>
        <v>73.472609314308883</v>
      </c>
      <c r="M41" s="80">
        <f t="shared" si="9"/>
        <v>52.547556751730951</v>
      </c>
      <c r="N41" s="80">
        <f t="shared" si="10"/>
        <v>23.662670421663179</v>
      </c>
      <c r="O41" s="80">
        <f t="shared" si="11"/>
        <v>26.743013421172574</v>
      </c>
      <c r="P41" s="80">
        <f t="shared" si="12"/>
        <v>30.022220042934212</v>
      </c>
      <c r="Q41" s="80">
        <f t="shared" si="13"/>
        <v>69.339346683038343</v>
      </c>
      <c r="R41" s="81">
        <f t="shared" ref="R41:BS45" si="33">IF(BY41="",VLOOKUP($B41,$Q$165:$BV$170,COLUMN(R$157)-$R$162),IF((BY41-BY$171)/(BY$170-BY$171)&lt;0,0,IF((BY41-BY$171)/(BY$170-BY$171)&gt;1,1,(BY41-BY$171)/(BY$170-BY$171))))</f>
        <v>0.60603377265238878</v>
      </c>
      <c r="S41" s="81">
        <f t="shared" si="33"/>
        <v>0.48025777534632186</v>
      </c>
      <c r="T41" s="81">
        <f t="shared" si="33"/>
        <v>5.3010619446137247E-2</v>
      </c>
      <c r="U41" s="81">
        <f t="shared" si="33"/>
        <v>0</v>
      </c>
      <c r="V41" s="81">
        <f t="shared" si="33"/>
        <v>0</v>
      </c>
      <c r="W41" s="82">
        <f t="shared" si="33"/>
        <v>0.86947206820178968</v>
      </c>
      <c r="X41" s="82">
        <f t="shared" si="33"/>
        <v>0.26874999999999999</v>
      </c>
      <c r="Y41" s="82">
        <f t="shared" si="33"/>
        <v>1</v>
      </c>
      <c r="Z41" s="82">
        <f t="shared" si="33"/>
        <v>0.38400000000000001</v>
      </c>
      <c r="AA41" s="82">
        <f t="shared" si="33"/>
        <v>0.66666666666666663</v>
      </c>
      <c r="AB41" s="82">
        <f t="shared" si="33"/>
        <v>0.10488905964844861</v>
      </c>
      <c r="AC41" s="82">
        <f t="shared" si="33"/>
        <v>0.5</v>
      </c>
      <c r="AD41" s="82">
        <f t="shared" si="33"/>
        <v>0.63606557377049155</v>
      </c>
      <c r="AE41" s="82">
        <f t="shared" si="33"/>
        <v>0.34553019186834821</v>
      </c>
      <c r="AF41" s="82">
        <f t="shared" si="33"/>
        <v>0.72</v>
      </c>
      <c r="AG41" s="82">
        <f t="shared" si="33"/>
        <v>0.92480359147025815</v>
      </c>
      <c r="AH41" s="82">
        <f t="shared" si="33"/>
        <v>0.43478260869565222</v>
      </c>
      <c r="AI41" s="82">
        <f t="shared" si="33"/>
        <v>1</v>
      </c>
      <c r="AJ41" s="82">
        <f t="shared" si="33"/>
        <v>1</v>
      </c>
      <c r="AK41" s="82">
        <f t="shared" si="33"/>
        <v>9.9447513812154706E-3</v>
      </c>
      <c r="AL41" s="82">
        <f t="shared" si="33"/>
        <v>0.66492529696096303</v>
      </c>
      <c r="AM41" s="82">
        <f t="shared" si="33"/>
        <v>0.35924807462571751</v>
      </c>
      <c r="AN41" s="82">
        <f t="shared" si="33"/>
        <v>1.5805259619747132E-3</v>
      </c>
      <c r="AO41" s="82">
        <f t="shared" si="33"/>
        <v>0.32668394460587974</v>
      </c>
      <c r="AP41" s="82">
        <f t="shared" si="33"/>
        <v>0.39887640449438211</v>
      </c>
      <c r="AQ41" s="82">
        <f t="shared" si="33"/>
        <v>0.37488733273244113</v>
      </c>
      <c r="AR41" s="83">
        <f t="shared" si="33"/>
        <v>1</v>
      </c>
      <c r="AS41" s="83">
        <f t="shared" si="33"/>
        <v>0.5</v>
      </c>
      <c r="AT41" s="83">
        <f t="shared" si="33"/>
        <v>0.52631578947368418</v>
      </c>
      <c r="AU41" s="83">
        <f t="shared" si="33"/>
        <v>0.83333333333333337</v>
      </c>
      <c r="AV41" s="83">
        <f t="shared" si="33"/>
        <v>0</v>
      </c>
      <c r="AW41" s="83">
        <f t="shared" si="33"/>
        <v>1</v>
      </c>
      <c r="AX41" s="83">
        <f t="shared" si="33"/>
        <v>1</v>
      </c>
      <c r="AY41" s="83">
        <f t="shared" si="33"/>
        <v>0.42857142857142855</v>
      </c>
      <c r="AZ41" s="83">
        <f t="shared" si="33"/>
        <v>1</v>
      </c>
      <c r="BA41" s="83">
        <f t="shared" si="33"/>
        <v>9.7710364906115768E-4</v>
      </c>
      <c r="BB41" s="83">
        <f t="shared" si="33"/>
        <v>1.1012781579586347E-2</v>
      </c>
      <c r="BC41" s="83">
        <f t="shared" si="33"/>
        <v>1</v>
      </c>
      <c r="BD41" s="83">
        <f t="shared" si="33"/>
        <v>0.41953108955986207</v>
      </c>
      <c r="BE41" s="83">
        <f t="shared" si="33"/>
        <v>0.17290185246226616</v>
      </c>
      <c r="BF41" s="83">
        <f t="shared" si="33"/>
        <v>0.75</v>
      </c>
      <c r="BG41" s="83">
        <f t="shared" si="33"/>
        <v>2.1249999999999991E-2</v>
      </c>
      <c r="BH41" s="84">
        <f t="shared" si="33"/>
        <v>0.43813131313131309</v>
      </c>
      <c r="BI41" s="84">
        <f t="shared" si="33"/>
        <v>0.7142857142857143</v>
      </c>
      <c r="BJ41" s="84">
        <f t="shared" si="33"/>
        <v>0.36506450277669489</v>
      </c>
      <c r="BK41" s="84">
        <f t="shared" si="33"/>
        <v>0</v>
      </c>
      <c r="BL41" s="84">
        <f t="shared" si="33"/>
        <v>0.11143103270496725</v>
      </c>
      <c r="BM41" s="84">
        <f t="shared" si="33"/>
        <v>5.6038182516749725E-2</v>
      </c>
      <c r="BN41" s="84">
        <f t="shared" si="33"/>
        <v>7.271799369844506E-2</v>
      </c>
      <c r="BO41" s="84">
        <f t="shared" si="33"/>
        <v>7.6405519556191778E-2</v>
      </c>
      <c r="BP41" s="85">
        <f t="shared" si="33"/>
        <v>0.85651286776805102</v>
      </c>
      <c r="BQ41" s="85">
        <f t="shared" si="33"/>
        <v>0.7750611246943766</v>
      </c>
      <c r="BR41" s="85">
        <f t="shared" si="33"/>
        <v>0.99769135759716499</v>
      </c>
      <c r="BS41" s="85">
        <f t="shared" si="33"/>
        <v>0.29200797784454197</v>
      </c>
      <c r="BT41" s="86">
        <v>1</v>
      </c>
      <c r="BU41" s="85">
        <f t="shared" si="31"/>
        <v>0.14053933411710531</v>
      </c>
      <c r="BV41" s="85">
        <f t="shared" si="31"/>
        <v>4.1183063383781547E-2</v>
      </c>
      <c r="BW41" s="87"/>
      <c r="BX41" s="87"/>
      <c r="BY41" s="88">
        <v>34.69</v>
      </c>
      <c r="BZ41" s="88">
        <v>0.118733509234829</v>
      </c>
      <c r="CA41" s="88">
        <v>91.770269929277475</v>
      </c>
      <c r="CB41" s="88">
        <v>0.35365851500000001</v>
      </c>
      <c r="CC41" s="89">
        <v>-0.97996000000000005</v>
      </c>
      <c r="CD41" s="88">
        <v>94.782719999999998</v>
      </c>
      <c r="CE41" s="88">
        <v>9.6</v>
      </c>
      <c r="CF41" s="88">
        <v>100</v>
      </c>
      <c r="CG41" s="88">
        <v>19.2</v>
      </c>
      <c r="CH41" s="88">
        <v>2</v>
      </c>
      <c r="CI41" s="88">
        <v>8.6419753086419707E-2</v>
      </c>
      <c r="CJ41" s="88">
        <v>0</v>
      </c>
      <c r="CK41" s="88">
        <v>63.8</v>
      </c>
      <c r="CL41" s="88">
        <v>18.760000000000002</v>
      </c>
      <c r="CM41" s="89">
        <v>66</v>
      </c>
      <c r="CN41" s="88">
        <v>93.3</v>
      </c>
      <c r="CO41" s="89">
        <v>3.6</v>
      </c>
      <c r="CP41" s="88">
        <v>0.5437495</v>
      </c>
      <c r="CQ41" s="88">
        <v>59.678420000000003</v>
      </c>
      <c r="CR41" s="88">
        <v>0.9</v>
      </c>
      <c r="CS41" s="88">
        <v>26.930810000000001</v>
      </c>
      <c r="CT41" s="88">
        <v>26.193660000000001</v>
      </c>
      <c r="CU41" s="88">
        <v>4.2560000000000001E-2</v>
      </c>
      <c r="CV41" s="88">
        <v>32.299999999999997</v>
      </c>
      <c r="CW41" s="88">
        <v>7.2</v>
      </c>
      <c r="CX41" s="88">
        <v>35.799999999999997</v>
      </c>
      <c r="CY41" s="88">
        <v>1</v>
      </c>
      <c r="CZ41" s="88">
        <v>0.5</v>
      </c>
      <c r="DA41" s="88">
        <v>13</v>
      </c>
      <c r="DB41" s="88">
        <v>7.5</v>
      </c>
      <c r="DC41" s="88">
        <v>0</v>
      </c>
      <c r="DD41" s="88">
        <v>4</v>
      </c>
      <c r="DE41" s="88">
        <v>1</v>
      </c>
      <c r="DF41" s="88">
        <v>4</v>
      </c>
      <c r="DG41" s="89">
        <v>1</v>
      </c>
      <c r="DH41" s="89">
        <v>0.39172925600000003</v>
      </c>
      <c r="DI41" s="89">
        <v>2.6215331860000002</v>
      </c>
      <c r="DJ41" s="88">
        <v>3</v>
      </c>
      <c r="DK41" s="88">
        <v>3.1513398543405917</v>
      </c>
      <c r="DL41" s="89">
        <v>342.46000436468631</v>
      </c>
      <c r="DM41" s="89">
        <v>4</v>
      </c>
      <c r="DN41" s="89">
        <v>1.085</v>
      </c>
      <c r="DO41" s="88"/>
      <c r="DP41" s="88">
        <v>12</v>
      </c>
      <c r="DQ41" s="89">
        <v>-0.49154547292322998</v>
      </c>
      <c r="DR41" s="88">
        <v>0</v>
      </c>
      <c r="DS41" s="88">
        <v>28.25</v>
      </c>
      <c r="DT41" s="88">
        <v>1.2916037043887001</v>
      </c>
      <c r="DU41" s="88">
        <v>0.76016944410186504</v>
      </c>
      <c r="DV41" s="88">
        <v>1.659</v>
      </c>
      <c r="DW41" s="89">
        <v>89.1</v>
      </c>
      <c r="DX41" s="88">
        <v>86.2</v>
      </c>
      <c r="DY41" s="88">
        <v>99.8</v>
      </c>
      <c r="DZ41" s="89">
        <v>30.247042780000001</v>
      </c>
      <c r="EA41" s="88">
        <v>1</v>
      </c>
      <c r="EB41" s="89">
        <v>16.92166624</v>
      </c>
      <c r="EC41" s="88">
        <v>4.1959999999999997</v>
      </c>
      <c r="ED41" s="77"/>
    </row>
    <row r="42" spans="1:134" ht="15.75" customHeight="1" x14ac:dyDescent="0.25">
      <c r="A42" s="112" t="s">
        <v>125</v>
      </c>
      <c r="B42" s="113">
        <v>4</v>
      </c>
      <c r="C42" s="113" t="s">
        <v>108</v>
      </c>
      <c r="D42" s="77" t="s">
        <v>109</v>
      </c>
      <c r="E42" s="77"/>
      <c r="F42" s="77" t="s">
        <v>96</v>
      </c>
      <c r="G42" s="78">
        <f t="shared" si="7"/>
        <v>57.902612790784111</v>
      </c>
      <c r="H42" s="79">
        <f t="shared" si="30"/>
        <v>56.574558543687139</v>
      </c>
      <c r="I42" s="79">
        <f t="shared" si="30"/>
        <v>58.541037997689372</v>
      </c>
      <c r="J42" s="79">
        <f t="shared" si="30"/>
        <v>72.096648511545837</v>
      </c>
      <c r="K42" s="79">
        <f t="shared" si="30"/>
        <v>37.932416501918091</v>
      </c>
      <c r="L42" s="79">
        <f t="shared" si="30"/>
        <v>64.368402399080111</v>
      </c>
      <c r="M42" s="80">
        <f t="shared" si="9"/>
        <v>47.792467861539386</v>
      </c>
      <c r="N42" s="80">
        <f t="shared" si="10"/>
        <v>31.589885938562123</v>
      </c>
      <c r="O42" s="80">
        <f t="shared" si="11"/>
        <v>57.988768689445614</v>
      </c>
      <c r="P42" s="80">
        <f t="shared" si="12"/>
        <v>10.765882312300711</v>
      </c>
      <c r="Q42" s="80">
        <f t="shared" si="13"/>
        <v>58.816603030595985</v>
      </c>
      <c r="R42" s="81">
        <f t="shared" si="33"/>
        <v>0.78527594728171335</v>
      </c>
      <c r="S42" s="81">
        <f t="shared" si="33"/>
        <v>0.52784992144672971</v>
      </c>
      <c r="T42" s="81">
        <f t="shared" si="33"/>
        <v>3.4781593807046159E-2</v>
      </c>
      <c r="U42" s="81">
        <f t="shared" si="33"/>
        <v>0</v>
      </c>
      <c r="V42" s="81">
        <f t="shared" si="33"/>
        <v>0.50113317343943697</v>
      </c>
      <c r="W42" s="82">
        <f t="shared" si="33"/>
        <v>0.91986039330988478</v>
      </c>
      <c r="X42" s="82">
        <f t="shared" si="33"/>
        <v>0.515625</v>
      </c>
      <c r="Y42" s="82">
        <f t="shared" si="33"/>
        <v>0.29600000000000004</v>
      </c>
      <c r="Z42" s="82">
        <f t="shared" si="33"/>
        <v>0.42799999999999999</v>
      </c>
      <c r="AA42" s="82">
        <f t="shared" si="33"/>
        <v>0.66666666666666663</v>
      </c>
      <c r="AB42" s="82">
        <f t="shared" si="33"/>
        <v>0.44786283738353694</v>
      </c>
      <c r="AC42" s="82">
        <f t="shared" si="33"/>
        <v>1</v>
      </c>
      <c r="AD42" s="82">
        <f t="shared" si="33"/>
        <v>0.79344262295081935</v>
      </c>
      <c r="AE42" s="82">
        <f t="shared" si="33"/>
        <v>0.36861754490239412</v>
      </c>
      <c r="AF42" s="82">
        <f t="shared" si="33"/>
        <v>0.54</v>
      </c>
      <c r="AG42" s="82">
        <f t="shared" si="33"/>
        <v>0.9416386083052749</v>
      </c>
      <c r="AH42" s="82">
        <f t="shared" si="33"/>
        <v>0.5</v>
      </c>
      <c r="AI42" s="82">
        <f t="shared" si="33"/>
        <v>1</v>
      </c>
      <c r="AJ42" s="82">
        <f t="shared" si="33"/>
        <v>1</v>
      </c>
      <c r="AK42" s="82">
        <f t="shared" si="33"/>
        <v>2.2099447513812154E-2</v>
      </c>
      <c r="AL42" s="82">
        <f t="shared" si="33"/>
        <v>0.27347768814070755</v>
      </c>
      <c r="AM42" s="82">
        <f t="shared" si="33"/>
        <v>0.17928372608802931</v>
      </c>
      <c r="AN42" s="82">
        <f t="shared" si="33"/>
        <v>5.6922537618353686E-3</v>
      </c>
      <c r="AO42" s="82">
        <f t="shared" si="33"/>
        <v>0.21359197884761386</v>
      </c>
      <c r="AP42" s="82">
        <f t="shared" si="33"/>
        <v>1</v>
      </c>
      <c r="AQ42" s="82">
        <f t="shared" si="33"/>
        <v>0.20848644526104135</v>
      </c>
      <c r="AR42" s="83">
        <f t="shared" si="33"/>
        <v>1</v>
      </c>
      <c r="AS42" s="83">
        <f t="shared" si="33"/>
        <v>0.5</v>
      </c>
      <c r="AT42" s="83">
        <f t="shared" si="33"/>
        <v>0.78947368421052633</v>
      </c>
      <c r="AU42" s="83">
        <f t="shared" si="33"/>
        <v>1</v>
      </c>
      <c r="AV42" s="83">
        <f t="shared" si="33"/>
        <v>1</v>
      </c>
      <c r="AW42" s="83">
        <f t="shared" si="33"/>
        <v>1</v>
      </c>
      <c r="AX42" s="83">
        <f t="shared" si="33"/>
        <v>1</v>
      </c>
      <c r="AY42" s="83">
        <f t="shared" si="33"/>
        <v>1</v>
      </c>
      <c r="AZ42" s="83">
        <f t="shared" si="33"/>
        <v>1</v>
      </c>
      <c r="BA42" s="83">
        <f t="shared" si="33"/>
        <v>9.6265849872015721E-4</v>
      </c>
      <c r="BB42" s="83">
        <f t="shared" si="33"/>
        <v>0</v>
      </c>
      <c r="BC42" s="83">
        <f t="shared" si="33"/>
        <v>1</v>
      </c>
      <c r="BD42" s="83">
        <f t="shared" si="33"/>
        <v>0.11776416121230203</v>
      </c>
      <c r="BE42" s="83">
        <f t="shared" si="33"/>
        <v>0.14699720544628916</v>
      </c>
      <c r="BF42" s="83">
        <f t="shared" si="33"/>
        <v>0.5</v>
      </c>
      <c r="BG42" s="83">
        <f t="shared" si="33"/>
        <v>1.2500000000000011E-2</v>
      </c>
      <c r="BH42" s="84">
        <f t="shared" si="33"/>
        <v>0.19696969696969696</v>
      </c>
      <c r="BI42" s="84">
        <f t="shared" si="33"/>
        <v>1</v>
      </c>
      <c r="BJ42" s="84">
        <f t="shared" si="33"/>
        <v>0.30178232656130299</v>
      </c>
      <c r="BK42" s="84">
        <f t="shared" si="33"/>
        <v>0</v>
      </c>
      <c r="BL42" s="84">
        <f t="shared" si="33"/>
        <v>0.42392328144590347</v>
      </c>
      <c r="BM42" s="84">
        <f t="shared" si="33"/>
        <v>0.20684647910094486</v>
      </c>
      <c r="BN42" s="84">
        <f t="shared" si="33"/>
        <v>0.16429465088083245</v>
      </c>
      <c r="BO42" s="84">
        <f t="shared" si="33"/>
        <v>0.27305231961129067</v>
      </c>
      <c r="BP42" s="85">
        <f t="shared" si="33"/>
        <v>0.9855196472059502</v>
      </c>
      <c r="BQ42" s="85">
        <f t="shared" si="33"/>
        <v>1</v>
      </c>
      <c r="BR42" s="85">
        <f t="shared" si="33"/>
        <v>1</v>
      </c>
      <c r="BS42" s="85">
        <f t="shared" si="33"/>
        <v>0.65477647131995764</v>
      </c>
      <c r="BT42" s="86">
        <v>1</v>
      </c>
      <c r="BU42" s="85">
        <f t="shared" si="31"/>
        <v>0.51711174408125493</v>
      </c>
      <c r="BV42" s="85">
        <f t="shared" si="31"/>
        <v>0.16267464271718876</v>
      </c>
      <c r="BW42" s="87"/>
      <c r="BX42" s="87"/>
      <c r="BY42" s="88">
        <v>43.393999999999998</v>
      </c>
      <c r="BZ42" s="88">
        <v>0.15086206896551699</v>
      </c>
      <c r="CA42" s="88">
        <v>62.938372466161312</v>
      </c>
      <c r="CB42" s="88">
        <v>0.90770943399999993</v>
      </c>
      <c r="CC42" s="89">
        <v>11.76355</v>
      </c>
      <c r="CD42" s="88">
        <v>96.771000000000001</v>
      </c>
      <c r="CE42" s="88">
        <v>17.5</v>
      </c>
      <c r="CF42" s="88">
        <v>29.6</v>
      </c>
      <c r="CG42" s="88">
        <v>21.4</v>
      </c>
      <c r="CH42" s="88">
        <v>2</v>
      </c>
      <c r="CI42" s="88">
        <v>0.32863247863247902</v>
      </c>
      <c r="CJ42" s="88">
        <v>1</v>
      </c>
      <c r="CK42" s="88">
        <v>68.599999999999994</v>
      </c>
      <c r="CL42" s="88">
        <v>20.003</v>
      </c>
      <c r="CM42" s="89">
        <v>57</v>
      </c>
      <c r="CN42" s="88">
        <v>94.8</v>
      </c>
      <c r="CO42" s="89">
        <v>3.9</v>
      </c>
      <c r="CP42" s="88">
        <v>0.56663280000000005</v>
      </c>
      <c r="CQ42" s="88">
        <v>58.977409999999999</v>
      </c>
      <c r="CR42" s="88">
        <v>2</v>
      </c>
      <c r="CS42" s="88">
        <v>13.968500000000001</v>
      </c>
      <c r="CT42" s="88">
        <v>17.164010000000001</v>
      </c>
      <c r="CU42" s="88">
        <v>0.13663</v>
      </c>
      <c r="CV42" s="88">
        <v>21.5</v>
      </c>
      <c r="CW42" s="88">
        <v>25.1</v>
      </c>
      <c r="CX42" s="88">
        <v>20.8</v>
      </c>
      <c r="CY42" s="88">
        <v>1</v>
      </c>
      <c r="CZ42" s="88">
        <v>0.5</v>
      </c>
      <c r="DA42" s="88">
        <v>18</v>
      </c>
      <c r="DB42" s="88">
        <v>9</v>
      </c>
      <c r="DC42" s="88">
        <v>1</v>
      </c>
      <c r="DD42" s="88">
        <v>4</v>
      </c>
      <c r="DE42" s="88">
        <v>1</v>
      </c>
      <c r="DF42" s="88">
        <v>8</v>
      </c>
      <c r="DG42" s="89">
        <v>1</v>
      </c>
      <c r="DH42" s="89">
        <v>0.38593807099999999</v>
      </c>
      <c r="DI42" s="89">
        <v>0</v>
      </c>
      <c r="DJ42" s="88">
        <v>3</v>
      </c>
      <c r="DK42" s="88">
        <v>0.97284326086361017</v>
      </c>
      <c r="DL42" s="89">
        <v>296.94897653000129</v>
      </c>
      <c r="DM42" s="89">
        <v>3</v>
      </c>
      <c r="DN42" s="89">
        <v>1.05</v>
      </c>
      <c r="DO42" s="88">
        <v>41</v>
      </c>
      <c r="DP42" s="88">
        <v>14</v>
      </c>
      <c r="DQ42" s="89">
        <v>-1.8003284567571001</v>
      </c>
      <c r="DR42" s="88">
        <v>0</v>
      </c>
      <c r="DS42" s="88">
        <v>105.94</v>
      </c>
      <c r="DT42" s="88">
        <v>3.2867625524773101</v>
      </c>
      <c r="DU42" s="88">
        <v>1.65388435687622</v>
      </c>
      <c r="DV42" s="88">
        <v>5.8376999999999999</v>
      </c>
      <c r="DW42" s="89">
        <v>98.9</v>
      </c>
      <c r="DX42" s="88">
        <v>100</v>
      </c>
      <c r="DY42" s="88">
        <v>100</v>
      </c>
      <c r="DZ42" s="89">
        <v>65.065502800000004</v>
      </c>
      <c r="EA42" s="88">
        <v>1</v>
      </c>
      <c r="EB42" s="89">
        <v>47.400905829999999</v>
      </c>
      <c r="EC42" s="88">
        <v>14.83</v>
      </c>
      <c r="ED42" s="77"/>
    </row>
    <row r="43" spans="1:134" ht="15.75" customHeight="1" x14ac:dyDescent="0.25">
      <c r="A43" s="112" t="s">
        <v>126</v>
      </c>
      <c r="B43" s="113">
        <v>1</v>
      </c>
      <c r="C43" s="113" t="s">
        <v>78</v>
      </c>
      <c r="D43" s="77" t="s">
        <v>79</v>
      </c>
      <c r="E43" s="77" t="s">
        <v>80</v>
      </c>
      <c r="F43" s="77" t="s">
        <v>81</v>
      </c>
      <c r="G43" s="78">
        <f t="shared" si="7"/>
        <v>57.885701843270397</v>
      </c>
      <c r="H43" s="79">
        <f t="shared" si="30"/>
        <v>66.50827881170342</v>
      </c>
      <c r="I43" s="79">
        <f t="shared" si="30"/>
        <v>77.319810508144798</v>
      </c>
      <c r="J43" s="79">
        <f t="shared" si="30"/>
        <v>81.986854754109387</v>
      </c>
      <c r="K43" s="79">
        <f t="shared" si="30"/>
        <v>13.221654608893694</v>
      </c>
      <c r="L43" s="79">
        <f t="shared" si="30"/>
        <v>50.391910533500663</v>
      </c>
      <c r="M43" s="80">
        <f t="shared" si="9"/>
        <v>59.735121816334022</v>
      </c>
      <c r="N43" s="80">
        <f t="shared" si="10"/>
        <v>62.576140956293912</v>
      </c>
      <c r="O43" s="80">
        <f t="shared" si="11"/>
        <v>72.879443823482887</v>
      </c>
      <c r="P43" s="80">
        <f t="shared" si="12"/>
        <v>-24.760602055871878</v>
      </c>
      <c r="Q43" s="80">
        <f t="shared" si="13"/>
        <v>42.662418220062989</v>
      </c>
      <c r="R43" s="81">
        <f t="shared" si="33"/>
        <v>0.79382207578253705</v>
      </c>
      <c r="S43" s="81">
        <f t="shared" si="33"/>
        <v>0.84867031196051412</v>
      </c>
      <c r="T43" s="81">
        <f t="shared" si="33"/>
        <v>0.37358662379172108</v>
      </c>
      <c r="U43" s="81">
        <f t="shared" si="33"/>
        <v>0.28775149261965999</v>
      </c>
      <c r="V43" s="81">
        <f t="shared" si="33"/>
        <v>1.0346810713175059E-2</v>
      </c>
      <c r="W43" s="82">
        <f t="shared" si="33"/>
        <v>0.88351368987828449</v>
      </c>
      <c r="X43" s="82">
        <f t="shared" si="33"/>
        <v>0.72812500000000002</v>
      </c>
      <c r="Y43" s="82">
        <f t="shared" si="33"/>
        <v>1</v>
      </c>
      <c r="Z43" s="82">
        <f t="shared" si="33"/>
        <v>0.72</v>
      </c>
      <c r="AA43" s="82">
        <f t="shared" si="33"/>
        <v>0.33333333333333331</v>
      </c>
      <c r="AB43" s="82">
        <f t="shared" si="33"/>
        <v>0.10632504082220716</v>
      </c>
      <c r="AC43" s="82">
        <f t="shared" si="33"/>
        <v>1</v>
      </c>
      <c r="AD43" s="82">
        <f t="shared" si="33"/>
        <v>0.91147540983606545</v>
      </c>
      <c r="AE43" s="82">
        <f t="shared" si="33"/>
        <v>0.64841471795538552</v>
      </c>
      <c r="AF43" s="82">
        <f t="shared" si="33"/>
        <v>1</v>
      </c>
      <c r="AG43" s="82">
        <f t="shared" si="33"/>
        <v>0.97418630751964086</v>
      </c>
      <c r="AH43" s="82">
        <f t="shared" si="33"/>
        <v>0.95652173913043492</v>
      </c>
      <c r="AI43" s="82">
        <f t="shared" si="33"/>
        <v>1</v>
      </c>
      <c r="AJ43" s="82">
        <f t="shared" si="33"/>
        <v>1</v>
      </c>
      <c r="AK43" s="82">
        <f t="shared" si="33"/>
        <v>0.6839779005524862</v>
      </c>
      <c r="AL43" s="82">
        <f t="shared" si="33"/>
        <v>0.31976657451973162</v>
      </c>
      <c r="AM43" s="82">
        <f t="shared" si="33"/>
        <v>6.8860456652820368E-2</v>
      </c>
      <c r="AN43" s="82">
        <f t="shared" si="33"/>
        <v>8.1976339919430929E-2</v>
      </c>
      <c r="AO43" s="82">
        <f t="shared" si="33"/>
        <v>0.10364145658263306</v>
      </c>
      <c r="AP43" s="82">
        <f t="shared" si="33"/>
        <v>0.33146067415730346</v>
      </c>
      <c r="AQ43" s="82">
        <f t="shared" si="33"/>
        <v>0.11807529640158081</v>
      </c>
      <c r="AR43" s="83">
        <f t="shared" si="33"/>
        <v>1</v>
      </c>
      <c r="AS43" s="83">
        <f t="shared" si="33"/>
        <v>1</v>
      </c>
      <c r="AT43" s="83">
        <f t="shared" si="33"/>
        <v>0.63157894736842102</v>
      </c>
      <c r="AU43" s="83">
        <f t="shared" si="33"/>
        <v>0.88888888888888884</v>
      </c>
      <c r="AV43" s="83">
        <f t="shared" si="33"/>
        <v>1</v>
      </c>
      <c r="AW43" s="83">
        <f t="shared" si="33"/>
        <v>1</v>
      </c>
      <c r="AX43" s="83">
        <f t="shared" si="33"/>
        <v>1</v>
      </c>
      <c r="AY43" s="83">
        <f t="shared" si="33"/>
        <v>1</v>
      </c>
      <c r="AZ43" s="83">
        <f t="shared" si="33"/>
        <v>1</v>
      </c>
      <c r="BA43" s="83">
        <f t="shared" si="33"/>
        <v>0.56413123988859304</v>
      </c>
      <c r="BB43" s="83">
        <f t="shared" si="33"/>
        <v>0.71844876674371105</v>
      </c>
      <c r="BC43" s="83">
        <f t="shared" si="33"/>
        <v>0.66666666666666663</v>
      </c>
      <c r="BD43" s="83">
        <f t="shared" si="33"/>
        <v>0.1479468345462317</v>
      </c>
      <c r="BE43" s="83">
        <f t="shared" si="33"/>
        <v>0.11678024903321328</v>
      </c>
      <c r="BF43" s="83">
        <f t="shared" si="33"/>
        <v>0.25</v>
      </c>
      <c r="BG43" s="83">
        <f t="shared" si="33"/>
        <v>0.06</v>
      </c>
      <c r="BH43" s="84">
        <f t="shared" si="33"/>
        <v>0.25757575757575757</v>
      </c>
      <c r="BI43" s="84">
        <f t="shared" si="33"/>
        <v>1</v>
      </c>
      <c r="BJ43" s="84">
        <f t="shared" si="33"/>
        <v>0.19498911503210037</v>
      </c>
      <c r="BK43" s="84">
        <f t="shared" si="33"/>
        <v>0.20237381585486119</v>
      </c>
      <c r="BL43" s="84">
        <f t="shared" si="33"/>
        <v>0.93739630041688016</v>
      </c>
      <c r="BM43" s="84">
        <f t="shared" si="33"/>
        <v>0.27606540020014175</v>
      </c>
      <c r="BN43" s="84">
        <f t="shared" si="33"/>
        <v>1</v>
      </c>
      <c r="BO43" s="84">
        <f t="shared" si="33"/>
        <v>0.43190107008057221</v>
      </c>
      <c r="BP43" s="85">
        <f t="shared" si="33"/>
        <v>0.96709010728625022</v>
      </c>
      <c r="BQ43" s="85">
        <f t="shared" si="33"/>
        <v>1</v>
      </c>
      <c r="BR43" s="85">
        <f t="shared" si="33"/>
        <v>1</v>
      </c>
      <c r="BS43" s="85">
        <f t="shared" si="33"/>
        <v>0.9468273724516153</v>
      </c>
      <c r="BT43" s="86">
        <v>1</v>
      </c>
      <c r="BU43" s="85">
        <f t="shared" si="31"/>
        <v>0.11231862749388649</v>
      </c>
      <c r="BV43" s="85">
        <f t="shared" si="31"/>
        <v>1</v>
      </c>
      <c r="BW43" s="87"/>
      <c r="BX43" s="87"/>
      <c r="BY43" s="88">
        <v>43.808999999999997</v>
      </c>
      <c r="BZ43" s="88">
        <v>0.36744186046511601</v>
      </c>
      <c r="CA43" s="88">
        <v>598.80858724924849</v>
      </c>
      <c r="CB43" s="88">
        <v>3.785385727</v>
      </c>
      <c r="CC43" s="89">
        <v>0.24288000000000001</v>
      </c>
      <c r="CD43" s="88"/>
      <c r="CE43" s="88">
        <v>24.3</v>
      </c>
      <c r="CF43" s="88">
        <v>100</v>
      </c>
      <c r="CG43" s="88">
        <v>36</v>
      </c>
      <c r="CH43" s="88">
        <v>1</v>
      </c>
      <c r="CI43" s="88">
        <v>8.7433862433862405E-2</v>
      </c>
      <c r="CJ43" s="88">
        <v>1</v>
      </c>
      <c r="CK43" s="88">
        <v>72.2</v>
      </c>
      <c r="CL43" s="88">
        <v>35.067</v>
      </c>
      <c r="CM43" s="89">
        <v>80</v>
      </c>
      <c r="CN43" s="88">
        <v>97.7</v>
      </c>
      <c r="CO43" s="89">
        <v>6</v>
      </c>
      <c r="CP43" s="88">
        <v>0.51931309999999997</v>
      </c>
      <c r="CQ43" s="88">
        <v>56.606499999999997</v>
      </c>
      <c r="CR43" s="88">
        <v>61.9</v>
      </c>
      <c r="CS43" s="88">
        <v>15.501300000000001</v>
      </c>
      <c r="CT43" s="88">
        <v>11.623559999999999</v>
      </c>
      <c r="CU43" s="88"/>
      <c r="CV43" s="88">
        <v>11</v>
      </c>
      <c r="CW43" s="88">
        <v>6</v>
      </c>
      <c r="CX43" s="88">
        <v>12.65</v>
      </c>
      <c r="CY43" s="88">
        <v>1</v>
      </c>
      <c r="CZ43" s="88">
        <v>1</v>
      </c>
      <c r="DA43" s="88">
        <v>15</v>
      </c>
      <c r="DB43" s="88">
        <v>8</v>
      </c>
      <c r="DC43" s="88">
        <v>1</v>
      </c>
      <c r="DD43" s="88">
        <v>4</v>
      </c>
      <c r="DE43" s="88">
        <v>1</v>
      </c>
      <c r="DF43" s="88">
        <v>8</v>
      </c>
      <c r="DG43" s="89">
        <v>1</v>
      </c>
      <c r="DH43" s="89">
        <v>226.16506559999999</v>
      </c>
      <c r="DI43" s="89">
        <v>171.02284929999999</v>
      </c>
      <c r="DJ43" s="88">
        <v>2</v>
      </c>
      <c r="DK43" s="88">
        <v>1.1907360942501219</v>
      </c>
      <c r="DL43" s="89">
        <v>243.86179323247219</v>
      </c>
      <c r="DM43" s="89">
        <v>2</v>
      </c>
      <c r="DN43" s="89">
        <v>1.24</v>
      </c>
      <c r="DO43" s="88">
        <v>45</v>
      </c>
      <c r="DP43" s="88">
        <v>14</v>
      </c>
      <c r="DQ43" s="89">
        <v>-4.0089936196406102</v>
      </c>
      <c r="DR43" s="88">
        <v>12.28330136450824</v>
      </c>
      <c r="DS43" s="88">
        <v>233.59666669999999</v>
      </c>
      <c r="DT43" s="88">
        <v>4.2025128527872697</v>
      </c>
      <c r="DU43" s="88">
        <v>13.0451914125724</v>
      </c>
      <c r="DV43" s="88">
        <v>9.2132000000000005</v>
      </c>
      <c r="DW43" s="89">
        <v>97.5</v>
      </c>
      <c r="DX43" s="88">
        <v>100</v>
      </c>
      <c r="DY43" s="88">
        <v>100</v>
      </c>
      <c r="DZ43" s="89">
        <v>93.096500000000006</v>
      </c>
      <c r="EA43" s="88">
        <v>1</v>
      </c>
      <c r="EB43" s="89">
        <v>14.63752206</v>
      </c>
      <c r="EC43" s="88">
        <v>88.12</v>
      </c>
      <c r="ED43" s="77"/>
    </row>
    <row r="44" spans="1:134" ht="15.75" customHeight="1" x14ac:dyDescent="0.25">
      <c r="A44" s="112" t="s">
        <v>127</v>
      </c>
      <c r="B44" s="113">
        <v>4</v>
      </c>
      <c r="C44" s="113" t="s">
        <v>108</v>
      </c>
      <c r="D44" s="77" t="s">
        <v>79</v>
      </c>
      <c r="E44" s="77"/>
      <c r="F44" s="77" t="s">
        <v>96</v>
      </c>
      <c r="G44" s="78">
        <f t="shared" si="7"/>
        <v>57.779787442413372</v>
      </c>
      <c r="H44" s="79">
        <f t="shared" si="30"/>
        <v>70.039629694955664</v>
      </c>
      <c r="I44" s="79">
        <f t="shared" si="30"/>
        <v>61.101512378804223</v>
      </c>
      <c r="J44" s="79">
        <f t="shared" si="30"/>
        <v>51.566640008001009</v>
      </c>
      <c r="K44" s="79">
        <f t="shared" si="30"/>
        <v>41.45091457805885</v>
      </c>
      <c r="L44" s="79">
        <f t="shared" si="30"/>
        <v>64.74024055224713</v>
      </c>
      <c r="M44" s="80">
        <f t="shared" si="9"/>
        <v>63.980631097225192</v>
      </c>
      <c r="N44" s="80">
        <f t="shared" si="10"/>
        <v>35.814843245831277</v>
      </c>
      <c r="O44" s="80">
        <f t="shared" si="11"/>
        <v>27.078828125246662</v>
      </c>
      <c r="P44" s="80">
        <f t="shared" si="12"/>
        <v>15.824401650660175</v>
      </c>
      <c r="Q44" s="80">
        <f t="shared" si="13"/>
        <v>59.24637770535972</v>
      </c>
      <c r="R44" s="81">
        <f t="shared" si="33"/>
        <v>0.78416392092257015</v>
      </c>
      <c r="S44" s="81">
        <f t="shared" si="33"/>
        <v>0.62750488590382392</v>
      </c>
      <c r="T44" s="81">
        <f t="shared" si="33"/>
        <v>2.82718473474157E-2</v>
      </c>
      <c r="U44" s="81">
        <f t="shared" si="33"/>
        <v>0</v>
      </c>
      <c r="V44" s="81">
        <f t="shared" si="33"/>
        <v>0.16981242997541951</v>
      </c>
      <c r="W44" s="82">
        <f t="shared" si="33"/>
        <v>0.46066640757165012</v>
      </c>
      <c r="X44" s="82">
        <f t="shared" si="33"/>
        <v>0.40378289473684209</v>
      </c>
      <c r="Y44" s="82">
        <f t="shared" si="33"/>
        <v>0.82533333333333347</v>
      </c>
      <c r="Z44" s="82">
        <f t="shared" si="33"/>
        <v>0.47</v>
      </c>
      <c r="AA44" s="82">
        <f t="shared" si="33"/>
        <v>1</v>
      </c>
      <c r="AB44" s="82">
        <f t="shared" si="33"/>
        <v>0.20696852979646521</v>
      </c>
      <c r="AC44" s="82">
        <f t="shared" si="33"/>
        <v>1</v>
      </c>
      <c r="AD44" s="82">
        <f t="shared" si="33"/>
        <v>0.7704918032786886</v>
      </c>
      <c r="AE44" s="82">
        <f t="shared" si="33"/>
        <v>0.40188339307936621</v>
      </c>
      <c r="AF44" s="82">
        <f t="shared" si="33"/>
        <v>0.48</v>
      </c>
      <c r="AG44" s="82">
        <f t="shared" si="33"/>
        <v>0.95398428731762075</v>
      </c>
      <c r="AH44" s="82">
        <f t="shared" si="33"/>
        <v>0.54347826086956519</v>
      </c>
      <c r="AI44" s="82">
        <f t="shared" si="33"/>
        <v>1</v>
      </c>
      <c r="AJ44" s="82">
        <f t="shared" si="33"/>
        <v>1</v>
      </c>
      <c r="AK44" s="82">
        <f t="shared" si="33"/>
        <v>0.18545119705340701</v>
      </c>
      <c r="AL44" s="82">
        <f t="shared" si="33"/>
        <v>0.38200984605200605</v>
      </c>
      <c r="AM44" s="82">
        <f t="shared" si="33"/>
        <v>0.17255333193896602</v>
      </c>
      <c r="AN44" s="82">
        <f t="shared" si="33"/>
        <v>3.3162197105924083E-3</v>
      </c>
      <c r="AO44" s="82">
        <f t="shared" si="33"/>
        <v>8.8981386947302288E-2</v>
      </c>
      <c r="AP44" s="82">
        <f t="shared" si="33"/>
        <v>0.97752808988764051</v>
      </c>
      <c r="AQ44" s="82">
        <f t="shared" si="33"/>
        <v>0.10753657352839212</v>
      </c>
      <c r="AR44" s="83">
        <f t="shared" si="33"/>
        <v>1</v>
      </c>
      <c r="AS44" s="83">
        <f t="shared" si="33"/>
        <v>0.5</v>
      </c>
      <c r="AT44" s="83">
        <f t="shared" si="33"/>
        <v>0.84210526315789469</v>
      </c>
      <c r="AU44" s="83">
        <f t="shared" si="33"/>
        <v>1</v>
      </c>
      <c r="AV44" s="83">
        <f t="shared" si="33"/>
        <v>1</v>
      </c>
      <c r="AW44" s="83">
        <f t="shared" si="33"/>
        <v>1</v>
      </c>
      <c r="AX44" s="83">
        <f t="shared" si="33"/>
        <v>1</v>
      </c>
      <c r="AY44" s="83">
        <f t="shared" si="33"/>
        <v>1</v>
      </c>
      <c r="AZ44" s="83">
        <f t="shared" si="33"/>
        <v>0</v>
      </c>
      <c r="BA44" s="83">
        <f t="shared" si="33"/>
        <v>8.5199443963037964E-4</v>
      </c>
      <c r="BB44" s="83">
        <f t="shared" si="33"/>
        <v>1.5137624209916965E-3</v>
      </c>
      <c r="BC44" s="83">
        <f t="shared" si="33"/>
        <v>1</v>
      </c>
      <c r="BD44" s="83">
        <f t="shared" si="33"/>
        <v>0.19583721499630594</v>
      </c>
      <c r="BE44" s="83">
        <f t="shared" si="33"/>
        <v>1</v>
      </c>
      <c r="BF44" s="83">
        <f t="shared" si="33"/>
        <v>0.5</v>
      </c>
      <c r="BG44" s="83">
        <f t="shared" si="33"/>
        <v>2.5000000000000022E-3</v>
      </c>
      <c r="BH44" s="84">
        <f t="shared" si="33"/>
        <v>0.48484848484848486</v>
      </c>
      <c r="BI44" s="84">
        <f t="shared" si="33"/>
        <v>0.8571428571428571</v>
      </c>
      <c r="BJ44" s="84">
        <f t="shared" si="33"/>
        <v>0.35877986104130033</v>
      </c>
      <c r="BK44" s="84">
        <f t="shared" si="33"/>
        <v>0</v>
      </c>
      <c r="BL44" s="84">
        <f t="shared" si="33"/>
        <v>0.54158887426460744</v>
      </c>
      <c r="BM44" s="84">
        <f t="shared" si="33"/>
        <v>0.12651094383772893</v>
      </c>
      <c r="BN44" s="84">
        <f t="shared" si="33"/>
        <v>0.22271931656651878</v>
      </c>
      <c r="BO44" s="84">
        <f t="shared" si="33"/>
        <v>0.17697600233738017</v>
      </c>
      <c r="BP44" s="85">
        <f t="shared" si="33"/>
        <v>0.97367208582900022</v>
      </c>
      <c r="BQ44" s="85">
        <f t="shared" si="33"/>
        <v>0.98696006519967405</v>
      </c>
      <c r="BR44" s="85">
        <f t="shared" si="33"/>
        <v>1</v>
      </c>
      <c r="BS44" s="85">
        <f t="shared" si="33"/>
        <v>0.6495617336427657</v>
      </c>
      <c r="BT44" s="86">
        <v>1</v>
      </c>
      <c r="BU44" s="85">
        <f t="shared" si="31"/>
        <v>0.21999461415643179</v>
      </c>
      <c r="BV44" s="85">
        <f t="shared" si="31"/>
        <v>0.43915538560495021</v>
      </c>
      <c r="BW44" s="87"/>
      <c r="BX44" s="87"/>
      <c r="BY44" s="88">
        <v>43.34</v>
      </c>
      <c r="BZ44" s="88">
        <v>0.21813725490196101</v>
      </c>
      <c r="CA44" s="88">
        <v>52.642246597949118</v>
      </c>
      <c r="CB44" s="88">
        <v>0.88944139300000002</v>
      </c>
      <c r="CC44" s="89">
        <v>3.9861599999999999</v>
      </c>
      <c r="CD44" s="88">
        <v>78.651600000000002</v>
      </c>
      <c r="CE44" s="88"/>
      <c r="CF44" s="88"/>
      <c r="CG44" s="88">
        <v>23.5</v>
      </c>
      <c r="CH44" s="88">
        <v>3</v>
      </c>
      <c r="CI44" s="88"/>
      <c r="CJ44" s="88">
        <v>1</v>
      </c>
      <c r="CK44" s="88">
        <v>67.900000000000006</v>
      </c>
      <c r="CL44" s="88">
        <v>21.794</v>
      </c>
      <c r="CM44" s="89">
        <v>54</v>
      </c>
      <c r="CN44" s="88">
        <v>95.9</v>
      </c>
      <c r="CO44" s="89">
        <v>4.0999999999999996</v>
      </c>
      <c r="CP44" s="88">
        <v>0.54405530000000002</v>
      </c>
      <c r="CQ44" s="88">
        <v>59.78584</v>
      </c>
      <c r="CR44" s="88"/>
      <c r="CS44" s="88">
        <v>17.56241</v>
      </c>
      <c r="CT44" s="88"/>
      <c r="CU44" s="88">
        <v>8.2269999999999996E-2</v>
      </c>
      <c r="CV44" s="88">
        <v>9.6</v>
      </c>
      <c r="CW44" s="88">
        <v>17.5</v>
      </c>
      <c r="CX44" s="88">
        <v>11.7</v>
      </c>
      <c r="CY44" s="88">
        <v>1</v>
      </c>
      <c r="CZ44" s="88">
        <v>0.5</v>
      </c>
      <c r="DA44" s="88">
        <v>19</v>
      </c>
      <c r="DB44" s="88">
        <v>9</v>
      </c>
      <c r="DC44" s="88">
        <v>1</v>
      </c>
      <c r="DD44" s="88">
        <v>4</v>
      </c>
      <c r="DE44" s="88">
        <v>1</v>
      </c>
      <c r="DF44" s="88">
        <v>8</v>
      </c>
      <c r="DG44" s="89">
        <v>0</v>
      </c>
      <c r="DH44" s="89">
        <v>0.34157189799999998</v>
      </c>
      <c r="DI44" s="89">
        <v>0.36034296999999998</v>
      </c>
      <c r="DJ44" s="88">
        <v>3</v>
      </c>
      <c r="DK44" s="88">
        <v>1.5364632792736657</v>
      </c>
      <c r="DL44" s="89">
        <v>1936.8039359713512</v>
      </c>
      <c r="DM44" s="89">
        <v>3</v>
      </c>
      <c r="DN44" s="89">
        <v>1.01</v>
      </c>
      <c r="DO44" s="88">
        <v>60</v>
      </c>
      <c r="DP44" s="88">
        <v>13</v>
      </c>
      <c r="DQ44" s="89">
        <v>-0.62152254790213901</v>
      </c>
      <c r="DR44" s="88">
        <v>0</v>
      </c>
      <c r="DS44" s="88">
        <v>135.19333330000001</v>
      </c>
      <c r="DT44" s="88">
        <v>2.2239420205389</v>
      </c>
      <c r="DU44" s="88">
        <v>2.2240623542359699</v>
      </c>
      <c r="DV44" s="88">
        <v>3.7961</v>
      </c>
      <c r="DW44" s="89">
        <v>98</v>
      </c>
      <c r="DX44" s="88">
        <v>99.2</v>
      </c>
      <c r="DY44" s="88">
        <v>100</v>
      </c>
      <c r="DZ44" s="89">
        <v>64.564993139999999</v>
      </c>
      <c r="EA44" s="88">
        <v>1</v>
      </c>
      <c r="EB44" s="89">
        <v>23.35266451</v>
      </c>
      <c r="EC44" s="88">
        <v>39.03</v>
      </c>
      <c r="ED44" s="77"/>
    </row>
    <row r="45" spans="1:134" ht="15.75" customHeight="1" x14ac:dyDescent="0.25">
      <c r="A45" s="112" t="s">
        <v>128</v>
      </c>
      <c r="B45" s="113">
        <v>4</v>
      </c>
      <c r="C45" s="113" t="s">
        <v>108</v>
      </c>
      <c r="D45" s="77" t="s">
        <v>109</v>
      </c>
      <c r="E45" s="77"/>
      <c r="F45" s="77" t="s">
        <v>96</v>
      </c>
      <c r="G45" s="78">
        <f t="shared" si="7"/>
        <v>57.457474637961113</v>
      </c>
      <c r="H45" s="79">
        <f t="shared" si="30"/>
        <v>45.054555968110563</v>
      </c>
      <c r="I45" s="79">
        <f t="shared" si="30"/>
        <v>54.204619970348602</v>
      </c>
      <c r="J45" s="79">
        <f t="shared" si="30"/>
        <v>61.764171772849373</v>
      </c>
      <c r="K45" s="79">
        <f t="shared" si="30"/>
        <v>50.01137092666805</v>
      </c>
      <c r="L45" s="79">
        <f t="shared" si="30"/>
        <v>76.252654551828996</v>
      </c>
      <c r="M45" s="80">
        <f t="shared" si="9"/>
        <v>33.942731749941814</v>
      </c>
      <c r="N45" s="80">
        <f t="shared" si="10"/>
        <v>24.434500527515794</v>
      </c>
      <c r="O45" s="80">
        <f t="shared" si="11"/>
        <v>42.432211963279109</v>
      </c>
      <c r="P45" s="80">
        <f t="shared" si="12"/>
        <v>28.131708077304161</v>
      </c>
      <c r="Q45" s="80">
        <f t="shared" si="13"/>
        <v>72.552553901306212</v>
      </c>
      <c r="R45" s="81">
        <f t="shared" si="33"/>
        <v>0.45533360790774308</v>
      </c>
      <c r="S45" s="81">
        <f t="shared" si="33"/>
        <v>0.49333640064370993</v>
      </c>
      <c r="T45" s="81">
        <f t="shared" si="33"/>
        <v>2.4493954811734175E-2</v>
      </c>
      <c r="U45" s="81">
        <f t="shared" si="33"/>
        <v>0</v>
      </c>
      <c r="V45" s="81">
        <f t="shared" si="33"/>
        <v>0.38022910551719102</v>
      </c>
      <c r="W45" s="82">
        <f t="shared" si="33"/>
        <v>0.90733553864408178</v>
      </c>
      <c r="X45" s="82">
        <f t="shared" si="33"/>
        <v>0.30625000000000002</v>
      </c>
      <c r="Y45" s="82">
        <f t="shared" si="33"/>
        <v>0.77</v>
      </c>
      <c r="Z45" s="82">
        <f t="shared" si="33"/>
        <v>0.55799999999999994</v>
      </c>
      <c r="AA45" s="82">
        <f t="shared" si="33"/>
        <v>1</v>
      </c>
      <c r="AB45" s="82">
        <f t="shared" si="33"/>
        <v>0.40207472865238625</v>
      </c>
      <c r="AC45" s="82">
        <f t="shared" si="33"/>
        <v>1</v>
      </c>
      <c r="AD45" s="82">
        <f t="shared" si="33"/>
        <v>0.79999999999999982</v>
      </c>
      <c r="AE45" s="82">
        <f t="shared" si="33"/>
        <v>0.2199335054514385</v>
      </c>
      <c r="AF45" s="82">
        <f t="shared" si="33"/>
        <v>0.64</v>
      </c>
      <c r="AG45" s="82">
        <f t="shared" si="33"/>
        <v>0.92368125701459036</v>
      </c>
      <c r="AH45" s="82">
        <f t="shared" si="33"/>
        <v>0.80434782608695654</v>
      </c>
      <c r="AI45" s="82">
        <f t="shared" si="33"/>
        <v>1</v>
      </c>
      <c r="AJ45" s="82">
        <f t="shared" si="33"/>
        <v>1</v>
      </c>
      <c r="AK45" s="82">
        <f t="shared" si="33"/>
        <v>7.6243093922651939E-2</v>
      </c>
      <c r="AL45" s="82">
        <f t="shared" si="33"/>
        <v>0.40574316795001958</v>
      </c>
      <c r="AM45" s="82">
        <f t="shared" si="33"/>
        <v>0.20821386731868241</v>
      </c>
      <c r="AN45" s="82">
        <f t="shared" si="33"/>
        <v>3.5095019507431886E-2</v>
      </c>
      <c r="AO45" s="82">
        <f t="shared" si="33"/>
        <v>0.58742375454854845</v>
      </c>
      <c r="AP45" s="82">
        <f t="shared" si="33"/>
        <v>0.84831460674157311</v>
      </c>
      <c r="AQ45" s="82">
        <f t="shared" si="33"/>
        <v>0.61228593219163829</v>
      </c>
      <c r="AR45" s="83">
        <f t="shared" si="33"/>
        <v>1</v>
      </c>
      <c r="AS45" s="83">
        <f t="shared" si="33"/>
        <v>0.5</v>
      </c>
      <c r="AT45" s="83">
        <f t="shared" si="33"/>
        <v>0.73684210526315785</v>
      </c>
      <c r="AU45" s="83">
        <f t="shared" si="33"/>
        <v>1</v>
      </c>
      <c r="AV45" s="83">
        <f t="shared" si="33"/>
        <v>1</v>
      </c>
      <c r="AW45" s="83">
        <f t="shared" si="33"/>
        <v>1</v>
      </c>
      <c r="AX45" s="83">
        <f t="shared" si="33"/>
        <v>1</v>
      </c>
      <c r="AY45" s="83">
        <f t="shared" si="33"/>
        <v>1</v>
      </c>
      <c r="AZ45" s="83">
        <f t="shared" si="33"/>
        <v>0</v>
      </c>
      <c r="BA45" s="83">
        <f t="shared" si="33"/>
        <v>0</v>
      </c>
      <c r="BB45" s="83">
        <f t="shared" si="33"/>
        <v>6.2665386066308587E-3</v>
      </c>
      <c r="BC45" s="83">
        <f t="shared" si="33"/>
        <v>1</v>
      </c>
      <c r="BD45" s="83">
        <f t="shared" si="33"/>
        <v>0.15423848631603854</v>
      </c>
      <c r="BE45" s="83">
        <f t="shared" ref="BE45:BS45" si="34">IF(DL45="",VLOOKUP($B45,$Q$165:$BV$170,COLUMN(BE$157)-$R$162),IF((DL45-DL$171)/(DL$170-DL$171)&lt;0,0,IF((DL45-DL$171)/(DL$170-DL$171)&gt;1,1,(DL45-DL$171)/(DL$170-DL$171))))</f>
        <v>0.14592591644272701</v>
      </c>
      <c r="BF45" s="83">
        <f t="shared" si="34"/>
        <v>0.75</v>
      </c>
      <c r="BG45" s="83">
        <f t="shared" si="34"/>
        <v>2.4999999999997247E-4</v>
      </c>
      <c r="BH45" s="84">
        <f t="shared" si="34"/>
        <v>0.39393939393939392</v>
      </c>
      <c r="BI45" s="84">
        <f t="shared" si="34"/>
        <v>1</v>
      </c>
      <c r="BJ45" s="84">
        <f t="shared" si="34"/>
        <v>0.34159235019504647</v>
      </c>
      <c r="BK45" s="84">
        <f t="shared" si="34"/>
        <v>0</v>
      </c>
      <c r="BL45" s="84">
        <f t="shared" si="34"/>
        <v>0.37490488947313327</v>
      </c>
      <c r="BM45" s="84">
        <f t="shared" si="34"/>
        <v>7.2602471388766021E-2</v>
      </c>
      <c r="BN45" s="84">
        <f t="shared" si="34"/>
        <v>0.10213894405550968</v>
      </c>
      <c r="BO45" s="84">
        <f t="shared" si="34"/>
        <v>6.0617116124864881E-2</v>
      </c>
      <c r="BP45" s="85">
        <f t="shared" si="34"/>
        <v>0.94076219311525044</v>
      </c>
      <c r="BQ45" s="85">
        <f t="shared" si="34"/>
        <v>0.92176039119804409</v>
      </c>
      <c r="BR45" s="85">
        <f t="shared" si="34"/>
        <v>1</v>
      </c>
      <c r="BS45" s="85">
        <f t="shared" si="34"/>
        <v>0.63589156589571183</v>
      </c>
      <c r="BT45" s="86">
        <v>1</v>
      </c>
      <c r="BU45" s="85">
        <f t="shared" si="31"/>
        <v>0.15307919069441686</v>
      </c>
      <c r="BV45" s="85">
        <f t="shared" si="31"/>
        <v>0.19523539136306148</v>
      </c>
      <c r="BW45" s="87"/>
      <c r="BX45" s="87"/>
      <c r="BY45" s="88">
        <v>27.372</v>
      </c>
      <c r="BZ45" s="88">
        <v>0.12756264236902101</v>
      </c>
      <c r="CA45" s="88">
        <v>46.66695135332229</v>
      </c>
      <c r="CB45" s="88">
        <v>0.92486529700000009</v>
      </c>
      <c r="CC45" s="89">
        <v>8.9254599999999904</v>
      </c>
      <c r="CD45" s="88">
        <v>96.276780000000002</v>
      </c>
      <c r="CE45" s="88">
        <v>10.8</v>
      </c>
      <c r="CF45" s="88">
        <v>77</v>
      </c>
      <c r="CG45" s="88">
        <v>27.9</v>
      </c>
      <c r="CH45" s="88">
        <v>3</v>
      </c>
      <c r="CI45" s="88">
        <v>0.296296296296296</v>
      </c>
      <c r="CJ45" s="88">
        <v>1</v>
      </c>
      <c r="CK45" s="88">
        <v>68.8</v>
      </c>
      <c r="CL45" s="88">
        <v>11.997999999999999</v>
      </c>
      <c r="CM45" s="89">
        <v>62</v>
      </c>
      <c r="CN45" s="88">
        <v>93.2</v>
      </c>
      <c r="CO45" s="89">
        <v>5.3</v>
      </c>
      <c r="CP45" s="88">
        <v>0.59186139999999998</v>
      </c>
      <c r="CQ45" s="88">
        <v>64.157169999999994</v>
      </c>
      <c r="CR45" s="88">
        <v>6.9</v>
      </c>
      <c r="CS45" s="88">
        <v>18.348310000000001</v>
      </c>
      <c r="CT45" s="88">
        <v>18.615570000000002</v>
      </c>
      <c r="CU45" s="88">
        <v>0.80932000000000004</v>
      </c>
      <c r="CV45" s="88">
        <v>57.2</v>
      </c>
      <c r="CW45" s="88">
        <v>15.2</v>
      </c>
      <c r="CX45" s="88">
        <v>57.2</v>
      </c>
      <c r="CY45" s="88">
        <v>1</v>
      </c>
      <c r="CZ45" s="88">
        <v>0.5</v>
      </c>
      <c r="DA45" s="88">
        <v>17</v>
      </c>
      <c r="DB45" s="88">
        <v>9</v>
      </c>
      <c r="DC45" s="88">
        <v>1</v>
      </c>
      <c r="DD45" s="88">
        <v>4</v>
      </c>
      <c r="DE45" s="88">
        <v>1</v>
      </c>
      <c r="DF45" s="88">
        <v>8</v>
      </c>
      <c r="DG45" s="89">
        <v>0</v>
      </c>
      <c r="DH45" s="89">
        <v>0</v>
      </c>
      <c r="DI45" s="89">
        <v>1.4917156760000001</v>
      </c>
      <c r="DJ45" s="88">
        <v>3</v>
      </c>
      <c r="DK45" s="88">
        <v>1.2361563860724296</v>
      </c>
      <c r="DL45" s="89">
        <v>295.06686388704424</v>
      </c>
      <c r="DM45" s="89">
        <v>4</v>
      </c>
      <c r="DN45" s="89">
        <v>1.0009999999999999</v>
      </c>
      <c r="DO45" s="88">
        <v>54</v>
      </c>
      <c r="DP45" s="88">
        <v>14</v>
      </c>
      <c r="DQ45" s="89">
        <v>-0.97698949097110899</v>
      </c>
      <c r="DR45" s="88">
        <v>0</v>
      </c>
      <c r="DS45" s="88">
        <v>93.753333330000004</v>
      </c>
      <c r="DT45" s="88">
        <v>1.51074541113723</v>
      </c>
      <c r="DU45" s="88">
        <v>1.04729438282653</v>
      </c>
      <c r="DV45" s="88">
        <v>1.3234999999999999</v>
      </c>
      <c r="DW45" s="89">
        <v>95.5</v>
      </c>
      <c r="DX45" s="88">
        <v>95.2</v>
      </c>
      <c r="DY45" s="88">
        <v>100</v>
      </c>
      <c r="DZ45" s="89">
        <v>63.252932700000002</v>
      </c>
      <c r="EA45" s="88">
        <v>1</v>
      </c>
      <c r="EB45" s="89">
        <v>17.93662454</v>
      </c>
      <c r="EC45" s="88">
        <v>17.68</v>
      </c>
      <c r="ED45" s="77"/>
    </row>
    <row r="46" spans="1:134" ht="15.75" customHeight="1" x14ac:dyDescent="0.25">
      <c r="A46" s="112" t="s">
        <v>129</v>
      </c>
      <c r="B46" s="113">
        <v>5</v>
      </c>
      <c r="C46" s="113" t="s">
        <v>108</v>
      </c>
      <c r="D46" s="77" t="s">
        <v>109</v>
      </c>
      <c r="E46" s="77"/>
      <c r="F46" s="77" t="s">
        <v>130</v>
      </c>
      <c r="G46" s="78">
        <f t="shared" si="7"/>
        <v>57.436959339040094</v>
      </c>
      <c r="H46" s="79">
        <f t="shared" si="30"/>
        <v>32.696662037800237</v>
      </c>
      <c r="I46" s="79">
        <f t="shared" si="30"/>
        <v>65.31364216681709</v>
      </c>
      <c r="J46" s="79">
        <f t="shared" si="30"/>
        <v>57.303965387306796</v>
      </c>
      <c r="K46" s="79">
        <f t="shared" si="30"/>
        <v>48.247071736043942</v>
      </c>
      <c r="L46" s="79">
        <f t="shared" si="30"/>
        <v>83.623455367232395</v>
      </c>
      <c r="M46" s="80">
        <f t="shared" si="9"/>
        <v>19.085654357201271</v>
      </c>
      <c r="N46" s="80">
        <f t="shared" si="10"/>
        <v>42.76514458775781</v>
      </c>
      <c r="O46" s="80">
        <f t="shared" si="11"/>
        <v>35.716933971193669</v>
      </c>
      <c r="P46" s="80">
        <f t="shared" si="12"/>
        <v>25.59518784017699</v>
      </c>
      <c r="Q46" s="80">
        <f t="shared" si="13"/>
        <v>81.071807496472772</v>
      </c>
      <c r="R46" s="81">
        <f t="shared" ref="R46:BS50" si="35">IF(BY46="",VLOOKUP($B46,$Q$165:$BV$170,COLUMN(R$157)-$R$162),IF((BY46-BY$171)/(BY$170-BY$171)&lt;0,0,IF((BY46-BY$171)/(BY$170-BY$171)&gt;1,1,(BY46-BY$171)/(BY$170-BY$171))))</f>
        <v>0.34007413509060958</v>
      </c>
      <c r="S46" s="81">
        <f t="shared" si="35"/>
        <v>0.43366824356558753</v>
      </c>
      <c r="T46" s="81">
        <f t="shared" si="35"/>
        <v>0.13627924945200964</v>
      </c>
      <c r="U46" s="81">
        <f t="shared" si="35"/>
        <v>0.25633316599839923</v>
      </c>
      <c r="V46" s="81">
        <f t="shared" si="35"/>
        <v>0.19543152181784876</v>
      </c>
      <c r="W46" s="82">
        <f t="shared" si="35"/>
        <v>0.97253488073314742</v>
      </c>
      <c r="X46" s="82">
        <f t="shared" si="35"/>
        <v>0.25312499999999999</v>
      </c>
      <c r="Y46" s="82">
        <f t="shared" si="35"/>
        <v>1</v>
      </c>
      <c r="Z46" s="82">
        <f t="shared" si="35"/>
        <v>0.23199999999999998</v>
      </c>
      <c r="AA46" s="82">
        <f t="shared" si="35"/>
        <v>0.66666666666666663</v>
      </c>
      <c r="AB46" s="82">
        <f t="shared" si="35"/>
        <v>0.10676207857074244</v>
      </c>
      <c r="AC46" s="82">
        <f t="shared" si="35"/>
        <v>1</v>
      </c>
      <c r="AD46" s="82">
        <f t="shared" si="35"/>
        <v>0.73442622950819647</v>
      </c>
      <c r="AE46" s="82">
        <f t="shared" si="35"/>
        <v>0.35595014766247512</v>
      </c>
      <c r="AF46" s="82">
        <f t="shared" si="35"/>
        <v>0.68</v>
      </c>
      <c r="AG46" s="82">
        <f t="shared" si="35"/>
        <v>0.92255892255892247</v>
      </c>
      <c r="AH46" s="82">
        <f t="shared" si="35"/>
        <v>0.56521739130434789</v>
      </c>
      <c r="AI46" s="82">
        <f t="shared" si="35"/>
        <v>1</v>
      </c>
      <c r="AJ46" s="82">
        <f t="shared" si="35"/>
        <v>1</v>
      </c>
      <c r="AK46" s="82">
        <f t="shared" si="35"/>
        <v>1.3259668508287293E-2</v>
      </c>
      <c r="AL46" s="82">
        <f t="shared" si="35"/>
        <v>0.27499669321955994</v>
      </c>
      <c r="AM46" s="82">
        <f t="shared" si="35"/>
        <v>0.21230676999106721</v>
      </c>
      <c r="AN46" s="82">
        <f t="shared" si="35"/>
        <v>3.9153859132126899E-2</v>
      </c>
      <c r="AO46" s="82">
        <f t="shared" si="35"/>
        <v>0.13086730019110449</v>
      </c>
      <c r="AP46" s="82">
        <f t="shared" si="35"/>
        <v>0.42696629213483156</v>
      </c>
      <c r="AQ46" s="82">
        <f t="shared" si="35"/>
        <v>0.1508008042709561</v>
      </c>
      <c r="AR46" s="83">
        <f t="shared" si="35"/>
        <v>1</v>
      </c>
      <c r="AS46" s="83">
        <f t="shared" si="35"/>
        <v>0</v>
      </c>
      <c r="AT46" s="83">
        <f t="shared" si="35"/>
        <v>0.47368421052631576</v>
      </c>
      <c r="AU46" s="83">
        <f t="shared" si="35"/>
        <v>0.66666666666666663</v>
      </c>
      <c r="AV46" s="83">
        <f t="shared" si="35"/>
        <v>1</v>
      </c>
      <c r="AW46" s="83">
        <f t="shared" si="35"/>
        <v>0.33333333333333331</v>
      </c>
      <c r="AX46" s="83">
        <f t="shared" si="35"/>
        <v>1</v>
      </c>
      <c r="AY46" s="83">
        <f t="shared" si="35"/>
        <v>0.8571428571428571</v>
      </c>
      <c r="AZ46" s="83">
        <f t="shared" si="35"/>
        <v>0</v>
      </c>
      <c r="BA46" s="83">
        <f t="shared" si="35"/>
        <v>8.9270327451194609E-5</v>
      </c>
      <c r="BB46" s="83">
        <f t="shared" si="35"/>
        <v>1.1758981758040301E-2</v>
      </c>
      <c r="BC46" s="83">
        <f t="shared" si="35"/>
        <v>0</v>
      </c>
      <c r="BD46" s="83">
        <f t="shared" si="35"/>
        <v>9.0325184249840495E-3</v>
      </c>
      <c r="BE46" s="83">
        <f t="shared" si="35"/>
        <v>9.2931895978824244E-2</v>
      </c>
      <c r="BF46" s="83">
        <f t="shared" si="35"/>
        <v>0.25</v>
      </c>
      <c r="BG46" s="83">
        <f t="shared" si="35"/>
        <v>2.4999999999997247E-4</v>
      </c>
      <c r="BH46" s="84">
        <f t="shared" si="35"/>
        <v>0.54545454545454541</v>
      </c>
      <c r="BI46" s="84">
        <f t="shared" si="35"/>
        <v>1</v>
      </c>
      <c r="BJ46" s="84">
        <f t="shared" si="35"/>
        <v>0.25276532673907176</v>
      </c>
      <c r="BK46" s="84">
        <f t="shared" si="35"/>
        <v>0.28357665934626713</v>
      </c>
      <c r="BL46" s="84">
        <f t="shared" si="35"/>
        <v>0.55921994275665599</v>
      </c>
      <c r="BM46" s="84">
        <f t="shared" si="35"/>
        <v>5.2123771329391243E-2</v>
      </c>
      <c r="BN46" s="84">
        <f t="shared" si="35"/>
        <v>0.30051198290696779</v>
      </c>
      <c r="BO46" s="84">
        <f t="shared" si="35"/>
        <v>0.14613332093978956</v>
      </c>
      <c r="BP46" s="85">
        <f t="shared" si="35"/>
        <v>0.91969986177845064</v>
      </c>
      <c r="BQ46" s="85">
        <f t="shared" si="35"/>
        <v>0.99674001629991849</v>
      </c>
      <c r="BR46" s="85">
        <f t="shared" si="35"/>
        <v>0.99037499096495707</v>
      </c>
      <c r="BS46" s="85">
        <f t="shared" si="35"/>
        <v>0.49926271809846257</v>
      </c>
      <c r="BT46" s="86">
        <v>1</v>
      </c>
      <c r="BU46" s="85">
        <f t="shared" si="31"/>
        <v>0.11622929375545035</v>
      </c>
      <c r="BV46" s="85">
        <f t="shared" si="31"/>
        <v>2.4765591171809931E-2</v>
      </c>
      <c r="BW46" s="87"/>
      <c r="BX46" s="87"/>
      <c r="BY46" s="88">
        <v>21.774999999999999</v>
      </c>
      <c r="BZ46" s="88">
        <v>8.7281795511221894E-2</v>
      </c>
      <c r="CA46" s="88">
        <v>223.47191157243313</v>
      </c>
      <c r="CB46" s="88">
        <v>3.481261645</v>
      </c>
      <c r="CC46" s="89">
        <v>4.5875399999999997</v>
      </c>
      <c r="CD46" s="88">
        <v>98.849490000000003</v>
      </c>
      <c r="CE46" s="88">
        <v>9.1</v>
      </c>
      <c r="CF46" s="88">
        <v>100</v>
      </c>
      <c r="CG46" s="88">
        <v>11.6</v>
      </c>
      <c r="CH46" s="88">
        <v>2</v>
      </c>
      <c r="CI46" s="88">
        <v>8.7742504409171099E-2</v>
      </c>
      <c r="CJ46" s="88">
        <v>1</v>
      </c>
      <c r="CK46" s="88">
        <v>66.8</v>
      </c>
      <c r="CL46" s="88">
        <v>19.321000000000002</v>
      </c>
      <c r="CM46" s="89">
        <v>64</v>
      </c>
      <c r="CN46" s="88">
        <v>93.1</v>
      </c>
      <c r="CO46" s="89">
        <v>4.2</v>
      </c>
      <c r="CP46" s="88">
        <v>0.55885589999999996</v>
      </c>
      <c r="CQ46" s="88">
        <v>64.47645</v>
      </c>
      <c r="CR46" s="88">
        <v>1.2</v>
      </c>
      <c r="CS46" s="88">
        <v>14.018800000000001</v>
      </c>
      <c r="CT46" s="88">
        <v>18.820930000000001</v>
      </c>
      <c r="CU46" s="88">
        <v>0.90217999999999998</v>
      </c>
      <c r="CV46" s="88">
        <v>13.6</v>
      </c>
      <c r="CW46" s="88">
        <v>7.7</v>
      </c>
      <c r="CX46" s="88">
        <v>15.6</v>
      </c>
      <c r="CY46" s="88">
        <v>1</v>
      </c>
      <c r="CZ46" s="88">
        <v>0</v>
      </c>
      <c r="DA46" s="88">
        <v>12</v>
      </c>
      <c r="DB46" s="88">
        <v>6</v>
      </c>
      <c r="DC46" s="88">
        <v>1</v>
      </c>
      <c r="DD46" s="88">
        <v>2</v>
      </c>
      <c r="DE46" s="88">
        <v>1</v>
      </c>
      <c r="DF46" s="88">
        <v>7</v>
      </c>
      <c r="DG46" s="89">
        <v>0</v>
      </c>
      <c r="DH46" s="89">
        <v>3.5789241999999999E-2</v>
      </c>
      <c r="DI46" s="89">
        <v>2.7991621090000001</v>
      </c>
      <c r="DJ46" s="88">
        <v>0</v>
      </c>
      <c r="DK46" s="88">
        <v>0.18789470897156368</v>
      </c>
      <c r="DL46" s="89">
        <v>201.9634010636739</v>
      </c>
      <c r="DM46" s="89">
        <v>2</v>
      </c>
      <c r="DN46" s="89">
        <v>1.0009999999999999</v>
      </c>
      <c r="DO46" s="88">
        <v>64</v>
      </c>
      <c r="DP46" s="88">
        <v>14</v>
      </c>
      <c r="DQ46" s="89">
        <v>-2.81408334198054</v>
      </c>
      <c r="DR46" s="88">
        <v>17.211997273346967</v>
      </c>
      <c r="DS46" s="88">
        <v>139.5766667</v>
      </c>
      <c r="DT46" s="88">
        <v>1.23981695065957</v>
      </c>
      <c r="DU46" s="88">
        <v>2.9832565435856799</v>
      </c>
      <c r="DV46" s="88">
        <v>3.1406999999999998</v>
      </c>
      <c r="DW46" s="89">
        <v>93.9</v>
      </c>
      <c r="DX46" s="88">
        <v>99.8</v>
      </c>
      <c r="DY46" s="88">
        <v>99.166175842285199</v>
      </c>
      <c r="DZ46" s="89">
        <v>50.13931848</v>
      </c>
      <c r="EA46" s="88">
        <v>1</v>
      </c>
      <c r="EB46" s="89">
        <v>14.95404587</v>
      </c>
      <c r="EC46" s="88">
        <v>2.7589999999999999</v>
      </c>
      <c r="ED46" s="77"/>
    </row>
    <row r="47" spans="1:134" ht="15.75" customHeight="1" x14ac:dyDescent="0.25">
      <c r="A47" s="112" t="s">
        <v>131</v>
      </c>
      <c r="B47" s="113">
        <v>1</v>
      </c>
      <c r="C47" s="113" t="s">
        <v>78</v>
      </c>
      <c r="D47" s="77" t="s">
        <v>79</v>
      </c>
      <c r="E47" s="77" t="s">
        <v>80</v>
      </c>
      <c r="F47" s="77" t="s">
        <v>81</v>
      </c>
      <c r="G47" s="78">
        <f t="shared" si="7"/>
        <v>57.319954883487505</v>
      </c>
      <c r="H47" s="79">
        <f t="shared" si="30"/>
        <v>39.179774234890694</v>
      </c>
      <c r="I47" s="79">
        <f t="shared" si="30"/>
        <v>79.85345095926904</v>
      </c>
      <c r="J47" s="79">
        <f t="shared" si="30"/>
        <v>68.670093782951199</v>
      </c>
      <c r="K47" s="79">
        <f t="shared" si="30"/>
        <v>7.524304973845414</v>
      </c>
      <c r="L47" s="79">
        <f t="shared" si="30"/>
        <v>91.372150466481187</v>
      </c>
      <c r="M47" s="80">
        <f t="shared" si="9"/>
        <v>26.879870766661451</v>
      </c>
      <c r="N47" s="80">
        <f t="shared" si="10"/>
        <v>66.756820449485815</v>
      </c>
      <c r="O47" s="80">
        <f t="shared" si="11"/>
        <v>52.829754606107684</v>
      </c>
      <c r="P47" s="80">
        <f t="shared" si="12"/>
        <v>-32.95164058498716</v>
      </c>
      <c r="Q47" s="80">
        <f t="shared" si="13"/>
        <v>90.027835509625888</v>
      </c>
      <c r="R47" s="81">
        <f t="shared" si="35"/>
        <v>0.771004942339374</v>
      </c>
      <c r="S47" s="81">
        <f t="shared" si="35"/>
        <v>0.84126905987123102</v>
      </c>
      <c r="T47" s="81">
        <f t="shared" si="35"/>
        <v>0.6120148803160641</v>
      </c>
      <c r="U47" s="81">
        <f t="shared" si="35"/>
        <v>1</v>
      </c>
      <c r="V47" s="81">
        <f t="shared" si="35"/>
        <v>0</v>
      </c>
      <c r="W47" s="82">
        <f t="shared" si="35"/>
        <v>0.96153844253145881</v>
      </c>
      <c r="X47" s="82">
        <f t="shared" si="35"/>
        <v>0.7</v>
      </c>
      <c r="Y47" s="82">
        <f t="shared" si="35"/>
        <v>0.9</v>
      </c>
      <c r="Z47" s="82">
        <f t="shared" si="35"/>
        <v>0.56600000000000006</v>
      </c>
      <c r="AA47" s="82">
        <f t="shared" si="35"/>
        <v>1</v>
      </c>
      <c r="AB47" s="82">
        <f t="shared" si="35"/>
        <v>0.10632504082220716</v>
      </c>
      <c r="AC47" s="82">
        <f t="shared" si="35"/>
        <v>1</v>
      </c>
      <c r="AD47" s="82">
        <f t="shared" si="35"/>
        <v>0.89836065573770463</v>
      </c>
      <c r="AE47" s="82">
        <f t="shared" si="35"/>
        <v>0.54007318115121006</v>
      </c>
      <c r="AF47" s="82">
        <f t="shared" si="35"/>
        <v>1</v>
      </c>
      <c r="AG47" s="82">
        <f t="shared" si="35"/>
        <v>0.97306397306397296</v>
      </c>
      <c r="AH47" s="82">
        <f t="shared" si="35"/>
        <v>0.80434782608695654</v>
      </c>
      <c r="AI47" s="82">
        <f t="shared" si="35"/>
        <v>1</v>
      </c>
      <c r="AJ47" s="82">
        <f t="shared" si="35"/>
        <v>1</v>
      </c>
      <c r="AK47" s="82">
        <f t="shared" si="35"/>
        <v>0.48397790055248613</v>
      </c>
      <c r="AL47" s="82">
        <f t="shared" si="35"/>
        <v>0.16190812404986682</v>
      </c>
      <c r="AM47" s="82">
        <f t="shared" si="35"/>
        <v>0</v>
      </c>
      <c r="AN47" s="82">
        <f t="shared" si="35"/>
        <v>0.15794157473885917</v>
      </c>
      <c r="AO47" s="82">
        <f t="shared" si="35"/>
        <v>5.3378360690070431E-2</v>
      </c>
      <c r="AP47" s="82">
        <f t="shared" si="35"/>
        <v>0.34831460674157311</v>
      </c>
      <c r="AQ47" s="82">
        <f t="shared" si="35"/>
        <v>4.6522914788878864E-2</v>
      </c>
      <c r="AR47" s="83">
        <f t="shared" si="35"/>
        <v>1</v>
      </c>
      <c r="AS47" s="83">
        <f t="shared" si="35"/>
        <v>1</v>
      </c>
      <c r="AT47" s="83">
        <f t="shared" si="35"/>
        <v>0.68421052631578949</v>
      </c>
      <c r="AU47" s="83">
        <f t="shared" si="35"/>
        <v>1</v>
      </c>
      <c r="AV47" s="83">
        <f t="shared" si="35"/>
        <v>1</v>
      </c>
      <c r="AW47" s="83">
        <f t="shared" si="35"/>
        <v>1</v>
      </c>
      <c r="AX47" s="83">
        <f t="shared" si="35"/>
        <v>1</v>
      </c>
      <c r="AY47" s="83">
        <f t="shared" si="35"/>
        <v>1</v>
      </c>
      <c r="AZ47" s="83">
        <f t="shared" si="35"/>
        <v>0</v>
      </c>
      <c r="BA47" s="83">
        <f t="shared" si="35"/>
        <v>5.0555872435762171E-2</v>
      </c>
      <c r="BB47" s="83">
        <f t="shared" si="35"/>
        <v>1.0782627032917361E-2</v>
      </c>
      <c r="BC47" s="83">
        <f t="shared" si="35"/>
        <v>0.66666666666666663</v>
      </c>
      <c r="BD47" s="83">
        <f t="shared" si="35"/>
        <v>5.252066401727265E-2</v>
      </c>
      <c r="BE47" s="83">
        <f t="shared" si="35"/>
        <v>0.12786762816950054</v>
      </c>
      <c r="BF47" s="83">
        <f t="shared" si="35"/>
        <v>0.25</v>
      </c>
      <c r="BG47" s="83">
        <f t="shared" si="35"/>
        <v>0.26049342105263162</v>
      </c>
      <c r="BH47" s="84">
        <f t="shared" si="35"/>
        <v>0.45677361853832443</v>
      </c>
      <c r="BI47" s="84">
        <f t="shared" si="35"/>
        <v>1</v>
      </c>
      <c r="BJ47" s="84">
        <f t="shared" si="35"/>
        <v>0</v>
      </c>
      <c r="BK47" s="84">
        <f t="shared" si="35"/>
        <v>0.38758510373087207</v>
      </c>
      <c r="BL47" s="84">
        <f t="shared" si="35"/>
        <v>0.89793756750210896</v>
      </c>
      <c r="BM47" s="84">
        <f t="shared" si="35"/>
        <v>0.53821080846059999</v>
      </c>
      <c r="BN47" s="84">
        <f t="shared" si="35"/>
        <v>1</v>
      </c>
      <c r="BO47" s="84">
        <f t="shared" si="35"/>
        <v>0.72627596970597386</v>
      </c>
      <c r="BP47" s="85">
        <f t="shared" si="35"/>
        <v>0.96709010728625022</v>
      </c>
      <c r="BQ47" s="85">
        <f t="shared" si="35"/>
        <v>1</v>
      </c>
      <c r="BR47" s="85">
        <f t="shared" si="35"/>
        <v>1</v>
      </c>
      <c r="BS47" s="85">
        <f t="shared" si="35"/>
        <v>0.99097831327635033</v>
      </c>
      <c r="BT47" s="86">
        <v>1</v>
      </c>
      <c r="BU47" s="85">
        <f t="shared" si="31"/>
        <v>0.1364149727544369</v>
      </c>
      <c r="BV47" s="85">
        <f t="shared" si="31"/>
        <v>4.625568527808592E-2</v>
      </c>
      <c r="BW47" s="87"/>
      <c r="BX47" s="87"/>
      <c r="BY47" s="88">
        <v>42.701000000000001</v>
      </c>
      <c r="BZ47" s="88">
        <v>0.36244541484716197</v>
      </c>
      <c r="CA47" s="88">
        <v>975.91810371609654</v>
      </c>
      <c r="CB47" s="88">
        <v>15.75199666</v>
      </c>
      <c r="CC47" s="89">
        <v>-1.0547500000000001</v>
      </c>
      <c r="CD47" s="88">
        <v>98.415580000000006</v>
      </c>
      <c r="CE47" s="88">
        <v>23.4</v>
      </c>
      <c r="CF47" s="88">
        <v>90</v>
      </c>
      <c r="CG47" s="88">
        <v>28.3</v>
      </c>
      <c r="CH47" s="88">
        <v>3</v>
      </c>
      <c r="CI47" s="88">
        <v>8.7433862433862405E-2</v>
      </c>
      <c r="CJ47" s="88">
        <v>1</v>
      </c>
      <c r="CK47" s="88">
        <v>71.8</v>
      </c>
      <c r="CL47" s="88">
        <v>29.234000000000002</v>
      </c>
      <c r="CM47" s="89">
        <v>80</v>
      </c>
      <c r="CN47" s="88">
        <v>97.6</v>
      </c>
      <c r="CO47" s="89">
        <v>5.3</v>
      </c>
      <c r="CP47" s="88">
        <v>0.50977850000000002</v>
      </c>
      <c r="CQ47" s="88">
        <v>51.783589999999997</v>
      </c>
      <c r="CR47" s="88">
        <v>43.8</v>
      </c>
      <c r="CS47" s="88">
        <v>10.274010000000001</v>
      </c>
      <c r="CT47" s="88">
        <v>8.1685099999999995</v>
      </c>
      <c r="CU47" s="88">
        <v>3.6198600000000001</v>
      </c>
      <c r="CV47" s="88">
        <v>6.2</v>
      </c>
      <c r="CW47" s="88">
        <v>6.3</v>
      </c>
      <c r="CX47" s="88">
        <v>6.2</v>
      </c>
      <c r="CY47" s="88">
        <v>1</v>
      </c>
      <c r="CZ47" s="88">
        <v>1</v>
      </c>
      <c r="DA47" s="88">
        <v>16</v>
      </c>
      <c r="DB47" s="88">
        <v>9</v>
      </c>
      <c r="DC47" s="88">
        <v>1</v>
      </c>
      <c r="DD47" s="88">
        <v>4</v>
      </c>
      <c r="DE47" s="88">
        <v>1</v>
      </c>
      <c r="DF47" s="88">
        <v>8</v>
      </c>
      <c r="DG47" s="89">
        <v>0</v>
      </c>
      <c r="DH47" s="89">
        <v>20.268284040000001</v>
      </c>
      <c r="DI47" s="89">
        <v>2.5667461390000001</v>
      </c>
      <c r="DJ47" s="88">
        <v>2</v>
      </c>
      <c r="DK47" s="88">
        <v>0.50184156043143058</v>
      </c>
      <c r="DL47" s="89">
        <v>263.34084732551031</v>
      </c>
      <c r="DM47" s="89"/>
      <c r="DN47" s="89" t="s">
        <v>103</v>
      </c>
      <c r="DO47" s="88"/>
      <c r="DP47" s="88">
        <v>14</v>
      </c>
      <c r="DQ47" s="89">
        <v>-11.673960026173701</v>
      </c>
      <c r="DR47" s="88">
        <v>23.524904214559385</v>
      </c>
      <c r="DS47" s="88">
        <v>223.78666670000001</v>
      </c>
      <c r="DT47" s="88">
        <v>7.6706359111539903</v>
      </c>
      <c r="DU47" s="88">
        <v>16.537381451230999</v>
      </c>
      <c r="DV47" s="88">
        <v>15.4686</v>
      </c>
      <c r="DW47" s="89">
        <v>97.5</v>
      </c>
      <c r="DX47" s="88">
        <v>100</v>
      </c>
      <c r="DY47" s="88">
        <v>100</v>
      </c>
      <c r="DZ47" s="89">
        <v>97.334100000000007</v>
      </c>
      <c r="EA47" s="88">
        <v>1</v>
      </c>
      <c r="EB47" s="89">
        <v>16.587846249999998</v>
      </c>
      <c r="EC47" s="88">
        <v>4.6399999999999997</v>
      </c>
      <c r="ED47" s="77"/>
    </row>
    <row r="48" spans="1:134" ht="15.75" customHeight="1" x14ac:dyDescent="0.25">
      <c r="A48" s="112" t="s">
        <v>132</v>
      </c>
      <c r="B48" s="113">
        <v>3</v>
      </c>
      <c r="C48" s="113" t="s">
        <v>108</v>
      </c>
      <c r="D48" s="77" t="s">
        <v>109</v>
      </c>
      <c r="E48" s="77"/>
      <c r="F48" s="77" t="s">
        <v>94</v>
      </c>
      <c r="G48" s="78">
        <f t="shared" si="7"/>
        <v>57.255068226216736</v>
      </c>
      <c r="H48" s="79">
        <f t="shared" si="30"/>
        <v>44.39024544168084</v>
      </c>
      <c r="I48" s="79">
        <f t="shared" si="30"/>
        <v>47.651042142707837</v>
      </c>
      <c r="J48" s="79">
        <f t="shared" si="30"/>
        <v>59.315872322880537</v>
      </c>
      <c r="K48" s="79">
        <f t="shared" si="30"/>
        <v>55.120180898015448</v>
      </c>
      <c r="L48" s="79">
        <f t="shared" si="30"/>
        <v>79.798000325799023</v>
      </c>
      <c r="M48" s="80">
        <f t="shared" si="9"/>
        <v>33.144075202180787</v>
      </c>
      <c r="N48" s="80">
        <f t="shared" si="10"/>
        <v>13.620650275441731</v>
      </c>
      <c r="O48" s="80">
        <f t="shared" si="11"/>
        <v>38.746057110063596</v>
      </c>
      <c r="P48" s="80">
        <f t="shared" si="12"/>
        <v>35.476607371496812</v>
      </c>
      <c r="Q48" s="80">
        <f t="shared" si="13"/>
        <v>76.650303994875884</v>
      </c>
      <c r="R48" s="81">
        <f t="shared" si="35"/>
        <v>0.38047775947281715</v>
      </c>
      <c r="S48" s="81">
        <f t="shared" si="35"/>
        <v>0.34587945556936123</v>
      </c>
      <c r="T48" s="81">
        <f t="shared" si="35"/>
        <v>9.5213566497844002E-2</v>
      </c>
      <c r="U48" s="81">
        <f t="shared" si="35"/>
        <v>0</v>
      </c>
      <c r="V48" s="81">
        <f t="shared" si="35"/>
        <v>0</v>
      </c>
      <c r="W48" s="82">
        <f t="shared" si="35"/>
        <v>0.59825835537395966</v>
      </c>
      <c r="X48" s="82">
        <f t="shared" si="35"/>
        <v>0.16875000000000001</v>
      </c>
      <c r="Y48" s="82">
        <f t="shared" si="35"/>
        <v>0.46360000000000007</v>
      </c>
      <c r="Z48" s="82">
        <f t="shared" si="35"/>
        <v>0.27600000000000002</v>
      </c>
      <c r="AA48" s="82">
        <f t="shared" si="35"/>
        <v>0.66666666666666663</v>
      </c>
      <c r="AB48" s="82">
        <f t="shared" si="35"/>
        <v>8.5035059072135127E-2</v>
      </c>
      <c r="AC48" s="82">
        <f t="shared" si="35"/>
        <v>1</v>
      </c>
      <c r="AD48" s="82">
        <f t="shared" si="35"/>
        <v>0.68196721311475406</v>
      </c>
      <c r="AE48" s="82">
        <f t="shared" si="35"/>
        <v>4.1642675384015303E-2</v>
      </c>
      <c r="AF48" s="82">
        <f t="shared" si="35"/>
        <v>0.78</v>
      </c>
      <c r="AG48" s="82">
        <f t="shared" si="35"/>
        <v>0.87205387205387197</v>
      </c>
      <c r="AH48" s="82">
        <f t="shared" si="35"/>
        <v>0.34782608695652178</v>
      </c>
      <c r="AI48" s="82">
        <f t="shared" si="35"/>
        <v>1</v>
      </c>
      <c r="AJ48" s="82">
        <f t="shared" si="35"/>
        <v>1</v>
      </c>
      <c r="AK48" s="82">
        <f t="shared" si="35"/>
        <v>0</v>
      </c>
      <c r="AL48" s="82">
        <f t="shared" si="35"/>
        <v>0.57902873063721494</v>
      </c>
      <c r="AM48" s="82">
        <f t="shared" si="35"/>
        <v>0.31871127776451297</v>
      </c>
      <c r="AN48" s="82">
        <f t="shared" si="35"/>
        <v>0.19665353349832113</v>
      </c>
      <c r="AO48" s="82">
        <f t="shared" si="35"/>
        <v>0.43035157988429024</v>
      </c>
      <c r="AP48" s="82">
        <f t="shared" si="35"/>
        <v>0.43258426966292141</v>
      </c>
      <c r="AQ48" s="82">
        <f t="shared" si="35"/>
        <v>0.41815156347500515</v>
      </c>
      <c r="AR48" s="83">
        <f t="shared" si="35"/>
        <v>1</v>
      </c>
      <c r="AS48" s="83">
        <f t="shared" si="35"/>
        <v>0.5</v>
      </c>
      <c r="AT48" s="83">
        <f t="shared" si="35"/>
        <v>0.73684210526315785</v>
      </c>
      <c r="AU48" s="83">
        <f t="shared" si="35"/>
        <v>0.72222222222222221</v>
      </c>
      <c r="AV48" s="83">
        <f t="shared" si="35"/>
        <v>1</v>
      </c>
      <c r="AW48" s="83">
        <f t="shared" si="35"/>
        <v>0</v>
      </c>
      <c r="AX48" s="83">
        <f t="shared" si="35"/>
        <v>1</v>
      </c>
      <c r="AY48" s="83">
        <f t="shared" si="35"/>
        <v>1</v>
      </c>
      <c r="AZ48" s="83">
        <f t="shared" si="35"/>
        <v>1</v>
      </c>
      <c r="BA48" s="83">
        <f t="shared" si="35"/>
        <v>2.0581945610545648E-4</v>
      </c>
      <c r="BB48" s="83">
        <f t="shared" si="35"/>
        <v>9.8232650562121542E-3</v>
      </c>
      <c r="BC48" s="83">
        <f t="shared" si="35"/>
        <v>1</v>
      </c>
      <c r="BD48" s="83">
        <f t="shared" si="35"/>
        <v>0.15635506574069077</v>
      </c>
      <c r="BE48" s="83">
        <f t="shared" si="35"/>
        <v>0.19616712052266436</v>
      </c>
      <c r="BF48" s="83">
        <f t="shared" si="35"/>
        <v>0.75</v>
      </c>
      <c r="BG48" s="83">
        <f t="shared" si="35"/>
        <v>4.0000000000000036E-3</v>
      </c>
      <c r="BH48" s="84">
        <f t="shared" si="35"/>
        <v>0.4907407407407407</v>
      </c>
      <c r="BI48" s="84">
        <f t="shared" si="35"/>
        <v>1</v>
      </c>
      <c r="BJ48" s="84">
        <f t="shared" si="35"/>
        <v>0.72506368221230555</v>
      </c>
      <c r="BK48" s="84">
        <f t="shared" si="35"/>
        <v>0</v>
      </c>
      <c r="BL48" s="84">
        <f t="shared" si="35"/>
        <v>0.27040561514838718</v>
      </c>
      <c r="BM48" s="84">
        <f t="shared" si="35"/>
        <v>0.4333490142223585</v>
      </c>
      <c r="BN48" s="84">
        <f t="shared" si="35"/>
        <v>5.438744061699053E-2</v>
      </c>
      <c r="BO48" s="84">
        <f t="shared" si="35"/>
        <v>3.8598058105437608E-2</v>
      </c>
      <c r="BP48" s="85">
        <f t="shared" si="35"/>
        <v>0.94076219311525044</v>
      </c>
      <c r="BQ48" s="85">
        <f t="shared" si="35"/>
        <v>0.91687041564792182</v>
      </c>
      <c r="BR48" s="85">
        <f t="shared" si="35"/>
        <v>0.98846505292562703</v>
      </c>
      <c r="BS48" s="85">
        <f t="shared" si="35"/>
        <v>0.43927385084320936</v>
      </c>
      <c r="BT48" s="86">
        <v>1</v>
      </c>
      <c r="BU48" s="85">
        <f t="shared" si="31"/>
        <v>0.11498479627891553</v>
      </c>
      <c r="BV48" s="85">
        <f t="shared" si="31"/>
        <v>6.6157728836370236E-2</v>
      </c>
      <c r="BW48" s="87"/>
      <c r="BX48" s="87"/>
      <c r="BY48" s="88">
        <v>23.736999999999998</v>
      </c>
      <c r="BZ48" s="88">
        <v>2.80172413793103E-2</v>
      </c>
      <c r="CA48" s="88">
        <v>158.52046635375294</v>
      </c>
      <c r="CB48" s="88">
        <v>0.68455485323670995</v>
      </c>
      <c r="CC48" s="89">
        <v>-2.03912</v>
      </c>
      <c r="CD48" s="88">
        <v>84.080860000000001</v>
      </c>
      <c r="CE48" s="88">
        <v>6.4</v>
      </c>
      <c r="CF48" s="88"/>
      <c r="CG48" s="88">
        <v>13.8</v>
      </c>
      <c r="CH48" s="88">
        <v>2</v>
      </c>
      <c r="CI48" s="88">
        <v>7.2398589065255703E-2</v>
      </c>
      <c r="CJ48" s="88">
        <v>1</v>
      </c>
      <c r="CK48" s="88">
        <v>65.2</v>
      </c>
      <c r="CL48" s="88">
        <v>2.399</v>
      </c>
      <c r="CM48" s="89">
        <v>69</v>
      </c>
      <c r="CN48" s="88">
        <v>88.6</v>
      </c>
      <c r="CO48" s="89">
        <v>3.2</v>
      </c>
      <c r="CP48" s="88"/>
      <c r="CQ48" s="88"/>
      <c r="CR48" s="88">
        <v>0</v>
      </c>
      <c r="CS48" s="88">
        <v>24.086449999999999</v>
      </c>
      <c r="CT48" s="88">
        <v>24.159739999999999</v>
      </c>
      <c r="CU48" s="88">
        <v>4.5055300000000003</v>
      </c>
      <c r="CV48" s="88">
        <v>42.2</v>
      </c>
      <c r="CW48" s="88">
        <v>7.8</v>
      </c>
      <c r="CX48" s="88">
        <v>39.700000000000003</v>
      </c>
      <c r="CY48" s="88">
        <v>1</v>
      </c>
      <c r="CZ48" s="88">
        <v>0.5</v>
      </c>
      <c r="DA48" s="88">
        <v>17</v>
      </c>
      <c r="DB48" s="88">
        <v>6.5</v>
      </c>
      <c r="DC48" s="88">
        <v>1</v>
      </c>
      <c r="DD48" s="88">
        <v>1</v>
      </c>
      <c r="DE48" s="88">
        <v>1</v>
      </c>
      <c r="DF48" s="88">
        <v>8</v>
      </c>
      <c r="DG48" s="89">
        <v>1</v>
      </c>
      <c r="DH48" s="89">
        <v>8.2514790000000005E-2</v>
      </c>
      <c r="DI48" s="89">
        <v>2.3383752009999998</v>
      </c>
      <c r="DJ48" s="88">
        <v>3</v>
      </c>
      <c r="DK48" s="88">
        <v>1.2514362614771914</v>
      </c>
      <c r="DL48" s="89">
        <v>383.33399356149511</v>
      </c>
      <c r="DM48" s="89">
        <v>4</v>
      </c>
      <c r="DN48" s="89">
        <v>1.016</v>
      </c>
      <c r="DO48" s="88"/>
      <c r="DP48" s="88">
        <v>14</v>
      </c>
      <c r="DQ48" s="89">
        <v>6.9538495564102396</v>
      </c>
      <c r="DR48" s="88">
        <v>0</v>
      </c>
      <c r="DS48" s="88">
        <v>67.77333333</v>
      </c>
      <c r="DT48" s="88">
        <v>6.28333865139036</v>
      </c>
      <c r="DU48" s="88">
        <v>0.58127791046933397</v>
      </c>
      <c r="DV48" s="88">
        <v>0.85560000000000003</v>
      </c>
      <c r="DW48" s="89">
        <v>95.5</v>
      </c>
      <c r="DX48" s="88">
        <v>94.9</v>
      </c>
      <c r="DY48" s="88">
        <v>99.000715999999997</v>
      </c>
      <c r="DZ48" s="89">
        <v>44.38159692</v>
      </c>
      <c r="EA48" s="88">
        <v>1</v>
      </c>
      <c r="EB48" s="89">
        <v>14.853318</v>
      </c>
      <c r="EC48" s="88">
        <v>6.3819999999999997</v>
      </c>
      <c r="ED48" s="77"/>
    </row>
    <row r="49" spans="1:134" ht="15.75" customHeight="1" x14ac:dyDescent="0.25">
      <c r="A49" s="112" t="s">
        <v>133</v>
      </c>
      <c r="B49" s="113">
        <v>1</v>
      </c>
      <c r="C49" s="113" t="s">
        <v>108</v>
      </c>
      <c r="D49" s="77" t="s">
        <v>109</v>
      </c>
      <c r="E49" s="77"/>
      <c r="F49" s="77" t="s">
        <v>94</v>
      </c>
      <c r="G49" s="78">
        <f t="shared" si="7"/>
        <v>57.065495468465045</v>
      </c>
      <c r="H49" s="79">
        <f t="shared" si="30"/>
        <v>48.681491519781353</v>
      </c>
      <c r="I49" s="79">
        <f t="shared" si="30"/>
        <v>55.552675959139755</v>
      </c>
      <c r="J49" s="79">
        <f t="shared" si="30"/>
        <v>48.400068759595314</v>
      </c>
      <c r="K49" s="79">
        <f t="shared" si="30"/>
        <v>57.437404293053298</v>
      </c>
      <c r="L49" s="79">
        <f t="shared" si="30"/>
        <v>75.255836810755511</v>
      </c>
      <c r="M49" s="80">
        <f t="shared" si="9"/>
        <v>38.303156146973507</v>
      </c>
      <c r="N49" s="80">
        <f t="shared" si="10"/>
        <v>26.65888482226169</v>
      </c>
      <c r="O49" s="80">
        <f t="shared" si="11"/>
        <v>22.311244660114603</v>
      </c>
      <c r="P49" s="80">
        <f t="shared" si="12"/>
        <v>38.808062754287526</v>
      </c>
      <c r="Q49" s="80">
        <f t="shared" si="13"/>
        <v>71.400420864876935</v>
      </c>
      <c r="R49" s="81">
        <f t="shared" si="35"/>
        <v>0.51429159802306434</v>
      </c>
      <c r="S49" s="81">
        <f t="shared" si="35"/>
        <v>0.50298793679191778</v>
      </c>
      <c r="T49" s="81">
        <f t="shared" si="35"/>
        <v>8.223786401436807E-2</v>
      </c>
      <c r="U49" s="81">
        <f t="shared" si="35"/>
        <v>0</v>
      </c>
      <c r="V49" s="81">
        <f t="shared" si="35"/>
        <v>0.29458675379890004</v>
      </c>
      <c r="W49" s="82">
        <f t="shared" si="35"/>
        <v>0.34289825699573984</v>
      </c>
      <c r="X49" s="82">
        <f t="shared" si="35"/>
        <v>0.63437500000000002</v>
      </c>
      <c r="Y49" s="82">
        <f t="shared" si="35"/>
        <v>0.86299999999999999</v>
      </c>
      <c r="Z49" s="82">
        <f t="shared" si="35"/>
        <v>0.214</v>
      </c>
      <c r="AA49" s="82">
        <f t="shared" si="35"/>
        <v>1</v>
      </c>
      <c r="AB49" s="82">
        <f t="shared" si="35"/>
        <v>0.14220253464943772</v>
      </c>
      <c r="AC49" s="82">
        <f t="shared" si="35"/>
        <v>1</v>
      </c>
      <c r="AD49" s="82">
        <f t="shared" si="35"/>
        <v>0.69180327868852443</v>
      </c>
      <c r="AE49" s="82">
        <f t="shared" si="35"/>
        <v>0.39645981537547126</v>
      </c>
      <c r="AF49" s="82">
        <f t="shared" si="35"/>
        <v>0.94</v>
      </c>
      <c r="AG49" s="82">
        <f t="shared" si="35"/>
        <v>0.80695847362514028</v>
      </c>
      <c r="AH49" s="82">
        <f t="shared" si="35"/>
        <v>0.45652173913043481</v>
      </c>
      <c r="AI49" s="82">
        <f t="shared" si="35"/>
        <v>1</v>
      </c>
      <c r="AJ49" s="82">
        <f t="shared" si="35"/>
        <v>1</v>
      </c>
      <c r="AK49" s="82">
        <f t="shared" si="35"/>
        <v>8.8397790055248615E-2</v>
      </c>
      <c r="AL49" s="82">
        <f t="shared" si="35"/>
        <v>0.36497162208603179</v>
      </c>
      <c r="AM49" s="82">
        <f t="shared" si="35"/>
        <v>0.25410496055180049</v>
      </c>
      <c r="AN49" s="82">
        <f t="shared" si="35"/>
        <v>0.37295560977443415</v>
      </c>
      <c r="AO49" s="82">
        <f t="shared" si="35"/>
        <v>0.22301630932746933</v>
      </c>
      <c r="AP49" s="82">
        <f t="shared" si="35"/>
        <v>0.74157303370786531</v>
      </c>
      <c r="AQ49" s="82">
        <f t="shared" si="35"/>
        <v>0.27449213062469663</v>
      </c>
      <c r="AR49" s="83">
        <f t="shared" si="35"/>
        <v>0</v>
      </c>
      <c r="AS49" s="83">
        <f t="shared" si="35"/>
        <v>1</v>
      </c>
      <c r="AT49" s="83">
        <f t="shared" si="35"/>
        <v>0.73684210526315785</v>
      </c>
      <c r="AU49" s="83">
        <f t="shared" si="35"/>
        <v>0.77777777777777779</v>
      </c>
      <c r="AV49" s="83">
        <f t="shared" si="35"/>
        <v>1</v>
      </c>
      <c r="AW49" s="83">
        <f t="shared" si="35"/>
        <v>0</v>
      </c>
      <c r="AX49" s="83">
        <f t="shared" si="35"/>
        <v>1</v>
      </c>
      <c r="AY49" s="83">
        <f t="shared" si="35"/>
        <v>0.7142857142857143</v>
      </c>
      <c r="AZ49" s="83">
        <f t="shared" si="35"/>
        <v>0</v>
      </c>
      <c r="BA49" s="83">
        <f t="shared" si="35"/>
        <v>0.11118976826638292</v>
      </c>
      <c r="BB49" s="83">
        <f t="shared" si="35"/>
        <v>0.61452736924089013</v>
      </c>
      <c r="BC49" s="83">
        <f t="shared" si="35"/>
        <v>0.66666666666666663</v>
      </c>
      <c r="BD49" s="83">
        <f t="shared" si="35"/>
        <v>0.16556739759251535</v>
      </c>
      <c r="BE49" s="83">
        <f t="shared" si="35"/>
        <v>0.17957928316976327</v>
      </c>
      <c r="BF49" s="83">
        <f t="shared" si="35"/>
        <v>0.75</v>
      </c>
      <c r="BG49" s="83">
        <f t="shared" si="35"/>
        <v>0.21949999999999997</v>
      </c>
      <c r="BH49" s="84">
        <f t="shared" si="35"/>
        <v>0.48484848484848486</v>
      </c>
      <c r="BI49" s="84">
        <f t="shared" si="35"/>
        <v>1</v>
      </c>
      <c r="BJ49" s="84">
        <f t="shared" si="35"/>
        <v>0.67356649519477763</v>
      </c>
      <c r="BK49" s="84">
        <f t="shared" si="35"/>
        <v>0.1623529368098747</v>
      </c>
      <c r="BL49" s="84">
        <f t="shared" si="35"/>
        <v>0.39363538553884658</v>
      </c>
      <c r="BM49" s="84">
        <f t="shared" si="35"/>
        <v>0.2370187621367689</v>
      </c>
      <c r="BN49" s="84">
        <f t="shared" si="35"/>
        <v>3.7394895726161774E-2</v>
      </c>
      <c r="BO49" s="84">
        <f t="shared" si="35"/>
        <v>0.10039636327985929</v>
      </c>
      <c r="BP49" s="85">
        <f t="shared" si="35"/>
        <v>0.84203251497400122</v>
      </c>
      <c r="BQ49" s="85">
        <f t="shared" si="35"/>
        <v>0.78810105949470255</v>
      </c>
      <c r="BR49" s="85">
        <f t="shared" si="35"/>
        <v>0.99596272696840615</v>
      </c>
      <c r="BS49" s="85">
        <f t="shared" si="35"/>
        <v>0.59240894472618266</v>
      </c>
      <c r="BT49" s="86">
        <v>1</v>
      </c>
      <c r="BU49" s="85">
        <f t="shared" si="31"/>
        <v>7.1927170183381434E-2</v>
      </c>
      <c r="BV49" s="85">
        <f t="shared" si="31"/>
        <v>0.18746651098439712</v>
      </c>
      <c r="BW49" s="87"/>
      <c r="BX49" s="87"/>
      <c r="BY49" s="88">
        <v>30.234999999999999</v>
      </c>
      <c r="BZ49" s="88">
        <v>0.13407821229050301</v>
      </c>
      <c r="CA49" s="88">
        <v>137.99747566174284</v>
      </c>
      <c r="CB49" s="88">
        <v>0.95993289029039008</v>
      </c>
      <c r="CC49" s="89">
        <v>6.9150999999999998</v>
      </c>
      <c r="CD49" s="88">
        <v>74.004570000000001</v>
      </c>
      <c r="CE49" s="88">
        <v>21.3</v>
      </c>
      <c r="CF49" s="88">
        <v>86.3</v>
      </c>
      <c r="CG49" s="88">
        <v>10.7</v>
      </c>
      <c r="CH49" s="88">
        <v>3</v>
      </c>
      <c r="CI49" s="88">
        <v>0.112771034339662</v>
      </c>
      <c r="CJ49" s="88">
        <v>1</v>
      </c>
      <c r="CK49" s="88">
        <v>65.5</v>
      </c>
      <c r="CL49" s="88">
        <v>21.501999999999999</v>
      </c>
      <c r="CM49" s="89">
        <v>77</v>
      </c>
      <c r="CN49" s="88">
        <v>82.8</v>
      </c>
      <c r="CO49" s="89">
        <v>3.7</v>
      </c>
      <c r="CP49" s="88">
        <v>0.57082540000000004</v>
      </c>
      <c r="CQ49" s="88">
        <v>60.709760000000003</v>
      </c>
      <c r="CR49" s="88">
        <v>8</v>
      </c>
      <c r="CS49" s="88">
        <v>16.99821</v>
      </c>
      <c r="CT49" s="88">
        <v>20.918140000000001</v>
      </c>
      <c r="CU49" s="88">
        <v>8.5390499999999996</v>
      </c>
      <c r="CV49" s="88">
        <v>22.4</v>
      </c>
      <c r="CW49" s="88">
        <v>13.3</v>
      </c>
      <c r="CX49" s="88">
        <v>26.75</v>
      </c>
      <c r="CY49" s="88">
        <v>0</v>
      </c>
      <c r="CZ49" s="88">
        <v>1</v>
      </c>
      <c r="DA49" s="88">
        <v>17</v>
      </c>
      <c r="DB49" s="88">
        <v>7</v>
      </c>
      <c r="DC49" s="88">
        <v>1</v>
      </c>
      <c r="DD49" s="88">
        <v>1</v>
      </c>
      <c r="DE49" s="88">
        <v>1</v>
      </c>
      <c r="DF49" s="88">
        <v>6</v>
      </c>
      <c r="DG49" s="89">
        <v>0</v>
      </c>
      <c r="DH49" s="89">
        <v>44.57693433</v>
      </c>
      <c r="DI49" s="89">
        <v>146.28492180000001</v>
      </c>
      <c r="DJ49" s="88">
        <v>2</v>
      </c>
      <c r="DK49" s="88">
        <v>1.3179413409670977</v>
      </c>
      <c r="DL49" s="89">
        <v>354.19136417073378</v>
      </c>
      <c r="DM49" s="89">
        <v>4</v>
      </c>
      <c r="DN49" s="89">
        <v>1.8779999999999999</v>
      </c>
      <c r="DO49" s="88">
        <v>60</v>
      </c>
      <c r="DP49" s="88">
        <v>14</v>
      </c>
      <c r="DQ49" s="89">
        <v>5.8888001836698303</v>
      </c>
      <c r="DR49" s="88">
        <v>9.8541900879058364</v>
      </c>
      <c r="DS49" s="88">
        <v>98.41</v>
      </c>
      <c r="DT49" s="88">
        <v>3.6859348714375599</v>
      </c>
      <c r="DU49" s="88">
        <v>0.41544426637075799</v>
      </c>
      <c r="DV49" s="88">
        <v>2.1688000000000001</v>
      </c>
      <c r="DW49" s="89">
        <v>88</v>
      </c>
      <c r="DX49" s="88">
        <v>87</v>
      </c>
      <c r="DY49" s="88">
        <v>99.650246999999993</v>
      </c>
      <c r="DZ49" s="89">
        <v>59.079477910000001</v>
      </c>
      <c r="EA49" s="88">
        <v>1</v>
      </c>
      <c r="EB49" s="89">
        <v>11.36829449</v>
      </c>
      <c r="EC49" s="88">
        <v>17</v>
      </c>
      <c r="ED49" s="77"/>
    </row>
    <row r="50" spans="1:134" ht="15.75" customHeight="1" x14ac:dyDescent="0.25">
      <c r="A50" s="112" t="s">
        <v>134</v>
      </c>
      <c r="B50" s="113">
        <v>4</v>
      </c>
      <c r="C50" s="113" t="s">
        <v>120</v>
      </c>
      <c r="D50" s="77" t="s">
        <v>109</v>
      </c>
      <c r="E50" s="77"/>
      <c r="F50" s="77" t="s">
        <v>96</v>
      </c>
      <c r="G50" s="78">
        <f t="shared" si="7"/>
        <v>56.980875297855015</v>
      </c>
      <c r="H50" s="79">
        <f t="shared" si="30"/>
        <v>64.121832448280102</v>
      </c>
      <c r="I50" s="79">
        <f t="shared" si="30"/>
        <v>64.803430529981199</v>
      </c>
      <c r="J50" s="79">
        <f t="shared" si="30"/>
        <v>67.768522415480717</v>
      </c>
      <c r="K50" s="79">
        <f t="shared" si="30"/>
        <v>53.6362236091638</v>
      </c>
      <c r="L50" s="79">
        <f t="shared" si="30"/>
        <v>34.574367486369262</v>
      </c>
      <c r="M50" s="80">
        <f t="shared" si="9"/>
        <v>56.866055411091445</v>
      </c>
      <c r="N50" s="80">
        <f t="shared" si="10"/>
        <v>41.923260599695816</v>
      </c>
      <c r="O50" s="80">
        <f t="shared" si="11"/>
        <v>51.472350522320554</v>
      </c>
      <c r="P50" s="80">
        <f t="shared" si="12"/>
        <v>33.343132667088526</v>
      </c>
      <c r="Q50" s="80">
        <f t="shared" si="13"/>
        <v>24.380325969059591</v>
      </c>
      <c r="R50" s="81">
        <f t="shared" si="35"/>
        <v>0.59287479406919286</v>
      </c>
      <c r="S50" s="81">
        <f t="shared" si="35"/>
        <v>0.5696854985717178</v>
      </c>
      <c r="T50" s="81">
        <f t="shared" si="35"/>
        <v>3.7858776628622554E-2</v>
      </c>
      <c r="U50" s="81">
        <f t="shared" si="35"/>
        <v>0</v>
      </c>
      <c r="V50" s="81">
        <f t="shared" si="35"/>
        <v>0</v>
      </c>
      <c r="W50" s="82">
        <f t="shared" si="35"/>
        <v>0.81887669347486181</v>
      </c>
      <c r="X50" s="82">
        <f t="shared" si="35"/>
        <v>0.55000000000000004</v>
      </c>
      <c r="Y50" s="82">
        <f t="shared" si="35"/>
        <v>0.72799999999999998</v>
      </c>
      <c r="Z50" s="82">
        <f t="shared" si="35"/>
        <v>0.45600000000000002</v>
      </c>
      <c r="AA50" s="82">
        <f t="shared" si="35"/>
        <v>1</v>
      </c>
      <c r="AB50" s="82">
        <f t="shared" si="35"/>
        <v>0.10488905964844861</v>
      </c>
      <c r="AC50" s="82">
        <f t="shared" si="35"/>
        <v>0</v>
      </c>
      <c r="AD50" s="82">
        <f t="shared" si="35"/>
        <v>0.66885245901639323</v>
      </c>
      <c r="AE50" s="82">
        <f t="shared" si="35"/>
        <v>0.46865655008451118</v>
      </c>
      <c r="AF50" s="82">
        <f t="shared" si="35"/>
        <v>0.7</v>
      </c>
      <c r="AG50" s="82">
        <f t="shared" si="35"/>
        <v>0.73512906846240189</v>
      </c>
      <c r="AH50" s="82">
        <f t="shared" si="35"/>
        <v>0.60869565217391319</v>
      </c>
      <c r="AI50" s="82">
        <f t="shared" si="35"/>
        <v>1</v>
      </c>
      <c r="AJ50" s="82">
        <f t="shared" si="35"/>
        <v>1</v>
      </c>
      <c r="AK50" s="82">
        <f t="shared" si="35"/>
        <v>0.1259668508287293</v>
      </c>
      <c r="AL50" s="82">
        <f t="shared" si="35"/>
        <v>0.14493361978004318</v>
      </c>
      <c r="AM50" s="82">
        <f t="shared" si="35"/>
        <v>0.18511615225693606</v>
      </c>
      <c r="AN50" s="82">
        <f t="shared" si="35"/>
        <v>3.1767872487920949E-3</v>
      </c>
      <c r="AO50" s="82">
        <f t="shared" si="35"/>
        <v>0.21149768318542375</v>
      </c>
      <c r="AP50" s="82">
        <f t="shared" si="35"/>
        <v>0.23033707865168546</v>
      </c>
      <c r="AQ50" s="82">
        <f t="shared" si="35"/>
        <v>0.29556957637107389</v>
      </c>
      <c r="AR50" s="83">
        <f t="shared" si="35"/>
        <v>1</v>
      </c>
      <c r="AS50" s="83">
        <f t="shared" si="35"/>
        <v>0.5</v>
      </c>
      <c r="AT50" s="83">
        <f t="shared" si="35"/>
        <v>0.47368421052631576</v>
      </c>
      <c r="AU50" s="83">
        <f t="shared" si="35"/>
        <v>0.72222222222222221</v>
      </c>
      <c r="AV50" s="83">
        <f t="shared" si="35"/>
        <v>1</v>
      </c>
      <c r="AW50" s="83">
        <f t="shared" si="35"/>
        <v>1</v>
      </c>
      <c r="AX50" s="83">
        <f t="shared" si="35"/>
        <v>1</v>
      </c>
      <c r="AY50" s="83">
        <f t="shared" si="35"/>
        <v>1</v>
      </c>
      <c r="AZ50" s="83">
        <f t="shared" si="35"/>
        <v>0</v>
      </c>
      <c r="BA50" s="83">
        <f t="shared" si="35"/>
        <v>8.3923684026733277E-3</v>
      </c>
      <c r="BB50" s="83">
        <f t="shared" si="35"/>
        <v>0</v>
      </c>
      <c r="BC50" s="83">
        <f t="shared" si="35"/>
        <v>0.66666666666666663</v>
      </c>
      <c r="BD50" s="83">
        <f t="shared" si="35"/>
        <v>4.3954903051709279E-2</v>
      </c>
      <c r="BE50" s="83">
        <f t="shared" ref="BE50:BS50" si="36">IF(DL50="",VLOOKUP($B50,$Q$165:$BV$170,COLUMN(BE$157)-$R$162),IF((DL50-DL$171)/(DL$170-DL$171)&lt;0,0,IF((DL50-DL$171)/(DL$170-DL$171)&gt;1,1,(DL50-DL$171)/(DL$170-DL$171))))</f>
        <v>9.888956532809455E-2</v>
      </c>
      <c r="BF50" s="83">
        <f t="shared" si="36"/>
        <v>0.25</v>
      </c>
      <c r="BG50" s="83">
        <f t="shared" si="36"/>
        <v>5.2499999999999769E-3</v>
      </c>
      <c r="BH50" s="84">
        <f t="shared" si="36"/>
        <v>0.43813131313131309</v>
      </c>
      <c r="BI50" s="84">
        <f t="shared" si="36"/>
        <v>0.8571428571428571</v>
      </c>
      <c r="BJ50" s="84">
        <f t="shared" si="36"/>
        <v>0.36285574704790519</v>
      </c>
      <c r="BK50" s="84">
        <f t="shared" si="36"/>
        <v>4.6184422927626071E-3</v>
      </c>
      <c r="BL50" s="84">
        <f t="shared" si="36"/>
        <v>9.2526237118889243E-2</v>
      </c>
      <c r="BM50" s="84">
        <f t="shared" si="36"/>
        <v>7.9701781151612805E-2</v>
      </c>
      <c r="BN50" s="84">
        <f t="shared" si="36"/>
        <v>5.8144572326694809E-2</v>
      </c>
      <c r="BO50" s="84">
        <f t="shared" si="36"/>
        <v>9.8650462334100034E-2</v>
      </c>
      <c r="BP50" s="85">
        <f t="shared" si="36"/>
        <v>0.83939972355690118</v>
      </c>
      <c r="BQ50" s="85">
        <f t="shared" si="36"/>
        <v>0.69682151589242058</v>
      </c>
      <c r="BR50" s="85">
        <f t="shared" si="36"/>
        <v>1</v>
      </c>
      <c r="BS50" s="85">
        <f t="shared" si="36"/>
        <v>0.49611227570498839</v>
      </c>
      <c r="BT50" s="86">
        <v>1</v>
      </c>
      <c r="BU50" s="85">
        <f t="shared" si="31"/>
        <v>0.18542146137431853</v>
      </c>
      <c r="BV50" s="85">
        <f t="shared" si="31"/>
        <v>0.93990542530621379</v>
      </c>
      <c r="BW50" s="87"/>
      <c r="BX50" s="87"/>
      <c r="BY50" s="88">
        <v>34.051000000000002</v>
      </c>
      <c r="BZ50" s="88">
        <v>0.17910447761194001</v>
      </c>
      <c r="CA50" s="88">
        <v>67.805391765135582</v>
      </c>
      <c r="CB50" s="88">
        <v>0.84222697800000002</v>
      </c>
      <c r="CC50" s="89">
        <v>-2.5763600000000002</v>
      </c>
      <c r="CD50" s="88">
        <v>92.786270000000002</v>
      </c>
      <c r="CE50" s="88">
        <v>18.600000000000001</v>
      </c>
      <c r="CF50" s="88">
        <v>72.8</v>
      </c>
      <c r="CG50" s="88">
        <v>22.8</v>
      </c>
      <c r="CH50" s="88">
        <v>3</v>
      </c>
      <c r="CI50" s="88">
        <v>8.6419753086419707E-2</v>
      </c>
      <c r="CJ50" s="88">
        <v>-1</v>
      </c>
      <c r="CK50" s="88">
        <v>64.8</v>
      </c>
      <c r="CL50" s="88">
        <v>25.388999999999999</v>
      </c>
      <c r="CM50" s="89">
        <v>65</v>
      </c>
      <c r="CN50" s="88">
        <v>76.400000000000006</v>
      </c>
      <c r="CO50" s="89">
        <v>4.4000000000000004</v>
      </c>
      <c r="CP50" s="88">
        <v>0.55583689999999997</v>
      </c>
      <c r="CQ50" s="88">
        <v>59.320779999999999</v>
      </c>
      <c r="CR50" s="88">
        <v>11.4</v>
      </c>
      <c r="CS50" s="88">
        <v>9.7119199999999992</v>
      </c>
      <c r="CT50" s="88">
        <v>17.45665</v>
      </c>
      <c r="CU50" s="88">
        <v>7.9079999999999998E-2</v>
      </c>
      <c r="CV50" s="88">
        <v>21.3</v>
      </c>
      <c r="CW50" s="88">
        <v>4.2</v>
      </c>
      <c r="CX50" s="88">
        <v>28.65</v>
      </c>
      <c r="CY50" s="88">
        <v>1</v>
      </c>
      <c r="CZ50" s="88">
        <v>0.5</v>
      </c>
      <c r="DA50" s="88">
        <v>12</v>
      </c>
      <c r="DB50" s="88">
        <v>6.5</v>
      </c>
      <c r="DC50" s="88">
        <v>1</v>
      </c>
      <c r="DD50" s="88">
        <v>4</v>
      </c>
      <c r="DE50" s="88">
        <v>1</v>
      </c>
      <c r="DF50" s="88">
        <v>8</v>
      </c>
      <c r="DG50" s="89">
        <v>0</v>
      </c>
      <c r="DH50" s="89">
        <v>3.364572667</v>
      </c>
      <c r="DI50" s="89">
        <v>0</v>
      </c>
      <c r="DJ50" s="88">
        <v>2</v>
      </c>
      <c r="DK50" s="88">
        <v>0.44000416431184747</v>
      </c>
      <c r="DL50" s="89">
        <v>212.43023565969298</v>
      </c>
      <c r="DM50" s="89">
        <v>2</v>
      </c>
      <c r="DN50" s="89">
        <v>1.0209999999999999</v>
      </c>
      <c r="DO50" s="88"/>
      <c r="DP50" s="88">
        <v>13</v>
      </c>
      <c r="DQ50" s="89">
        <v>-0.53722629627934004</v>
      </c>
      <c r="DR50" s="88">
        <v>0.28032143524574848</v>
      </c>
      <c r="DS50" s="88">
        <v>23.55</v>
      </c>
      <c r="DT50" s="88">
        <v>1.60466763564003</v>
      </c>
      <c r="DU50" s="88">
        <v>0.61794451025067998</v>
      </c>
      <c r="DV50" s="88">
        <v>2.1316999999999999</v>
      </c>
      <c r="DW50" s="89">
        <v>87.8</v>
      </c>
      <c r="DX50" s="88">
        <v>81.400000000000006</v>
      </c>
      <c r="DY50" s="88">
        <v>100</v>
      </c>
      <c r="DZ50" s="89">
        <v>49.836939540000003</v>
      </c>
      <c r="EA50" s="88">
        <v>1</v>
      </c>
      <c r="EB50" s="89">
        <v>20.554362300000001</v>
      </c>
      <c r="EC50" s="88">
        <v>82.86</v>
      </c>
      <c r="ED50" s="77"/>
    </row>
    <row r="51" spans="1:134" ht="15.75" customHeight="1" x14ac:dyDescent="0.25">
      <c r="A51" s="112" t="s">
        <v>135</v>
      </c>
      <c r="B51" s="113">
        <v>3</v>
      </c>
      <c r="C51" s="113" t="s">
        <v>108</v>
      </c>
      <c r="D51" s="77" t="s">
        <v>124</v>
      </c>
      <c r="E51" s="77"/>
      <c r="F51" s="77" t="s">
        <v>94</v>
      </c>
      <c r="G51" s="78">
        <f t="shared" si="7"/>
        <v>56.740621249582205</v>
      </c>
      <c r="H51" s="79">
        <f t="shared" si="30"/>
        <v>42.715014286004404</v>
      </c>
      <c r="I51" s="79">
        <f t="shared" si="30"/>
        <v>54.122964189706643</v>
      </c>
      <c r="J51" s="79">
        <f t="shared" si="30"/>
        <v>44.990993754253282</v>
      </c>
      <c r="K51" s="79">
        <f t="shared" si="30"/>
        <v>65.280473457292885</v>
      </c>
      <c r="L51" s="79">
        <f t="shared" si="30"/>
        <v>76.593660560653817</v>
      </c>
      <c r="M51" s="80">
        <f t="shared" si="9"/>
        <v>31.130055736487737</v>
      </c>
      <c r="N51" s="80">
        <f t="shared" si="10"/>
        <v>24.299762921996859</v>
      </c>
      <c r="O51" s="80">
        <f t="shared" si="11"/>
        <v>17.178548013845607</v>
      </c>
      <c r="P51" s="80">
        <f t="shared" si="12"/>
        <v>50.083986793704163</v>
      </c>
      <c r="Q51" s="80">
        <f t="shared" si="13"/>
        <v>72.946692440579071</v>
      </c>
      <c r="R51" s="81">
        <f t="shared" ref="R51:BS55" si="37">IF(BY51="",VLOOKUP($B51,$Q$165:$BV$170,COLUMN(R$157)-$R$162),IF((BY51-BY$171)/(BY$170-BY$171)&lt;0,0,IF((BY51-BY$171)/(BY$170-BY$171)&gt;1,1,(BY51-BY$171)/(BY$170-BY$171))))</f>
        <v>0.48154859967051078</v>
      </c>
      <c r="S51" s="81">
        <f t="shared" si="37"/>
        <v>0.35651439362452392</v>
      </c>
      <c r="T51" s="81">
        <f t="shared" si="37"/>
        <v>1.4585085054326794E-2</v>
      </c>
      <c r="U51" s="81">
        <f t="shared" si="37"/>
        <v>0</v>
      </c>
      <c r="V51" s="81">
        <f t="shared" si="37"/>
        <v>0.30860773279359327</v>
      </c>
      <c r="W51" s="82">
        <f t="shared" si="37"/>
        <v>0.69188710534635189</v>
      </c>
      <c r="X51" s="82">
        <f t="shared" si="37"/>
        <v>0.22499999999999998</v>
      </c>
      <c r="Y51" s="82">
        <f t="shared" si="37"/>
        <v>0.64900000000000002</v>
      </c>
      <c r="Z51" s="82">
        <f t="shared" si="37"/>
        <v>0.63800000000000001</v>
      </c>
      <c r="AA51" s="82">
        <f t="shared" si="37"/>
        <v>1</v>
      </c>
      <c r="AB51" s="82">
        <f t="shared" si="37"/>
        <v>6.1185284794928442E-2</v>
      </c>
      <c r="AC51" s="82">
        <f t="shared" si="37"/>
        <v>0.5</v>
      </c>
      <c r="AD51" s="82">
        <f t="shared" si="37"/>
        <v>0.47540983606557363</v>
      </c>
      <c r="AE51" s="82">
        <f t="shared" si="37"/>
        <v>0.14548932929660655</v>
      </c>
      <c r="AF51" s="82">
        <f t="shared" si="37"/>
        <v>0.76</v>
      </c>
      <c r="AG51" s="82">
        <f t="shared" si="37"/>
        <v>0.81705948372615045</v>
      </c>
      <c r="AH51" s="82">
        <f t="shared" si="37"/>
        <v>0.50679347826086962</v>
      </c>
      <c r="AI51" s="82">
        <f t="shared" si="37"/>
        <v>1</v>
      </c>
      <c r="AJ51" s="82">
        <f t="shared" si="37"/>
        <v>1</v>
      </c>
      <c r="AK51" s="82">
        <f t="shared" si="37"/>
        <v>0</v>
      </c>
      <c r="AL51" s="82">
        <f t="shared" si="37"/>
        <v>0.32371598772474774</v>
      </c>
      <c r="AM51" s="82">
        <f t="shared" si="37"/>
        <v>0.29887576717012132</v>
      </c>
      <c r="AN51" s="82">
        <f t="shared" si="37"/>
        <v>3.5149218959667737E-2</v>
      </c>
      <c r="AO51" s="82">
        <f t="shared" si="37"/>
        <v>0.2847980313620776</v>
      </c>
      <c r="AP51" s="82">
        <f t="shared" si="37"/>
        <v>0.66853932584269671</v>
      </c>
      <c r="AQ51" s="82">
        <f t="shared" si="37"/>
        <v>0.31886570061706992</v>
      </c>
      <c r="AR51" s="83">
        <f t="shared" si="37"/>
        <v>0</v>
      </c>
      <c r="AS51" s="83">
        <f t="shared" si="37"/>
        <v>0</v>
      </c>
      <c r="AT51" s="83">
        <f t="shared" si="37"/>
        <v>0.36842105263157893</v>
      </c>
      <c r="AU51" s="83">
        <f t="shared" si="37"/>
        <v>0.22222222222222221</v>
      </c>
      <c r="AV51" s="83">
        <f t="shared" si="37"/>
        <v>1</v>
      </c>
      <c r="AW51" s="83">
        <f t="shared" si="37"/>
        <v>1</v>
      </c>
      <c r="AX51" s="83">
        <f t="shared" si="37"/>
        <v>1</v>
      </c>
      <c r="AY51" s="83">
        <f t="shared" si="37"/>
        <v>0.8571428571428571</v>
      </c>
      <c r="AZ51" s="83">
        <f t="shared" si="37"/>
        <v>0</v>
      </c>
      <c r="BA51" s="83">
        <f t="shared" si="37"/>
        <v>4.4756914418897482E-4</v>
      </c>
      <c r="BB51" s="83">
        <f t="shared" si="37"/>
        <v>2.2576752507723345E-3</v>
      </c>
      <c r="BC51" s="83">
        <f t="shared" si="37"/>
        <v>0.33333333333333331</v>
      </c>
      <c r="BD51" s="83">
        <f t="shared" si="37"/>
        <v>0.17692215638289885</v>
      </c>
      <c r="BE51" s="83">
        <f t="shared" si="37"/>
        <v>0.22979415963826105</v>
      </c>
      <c r="BF51" s="83">
        <f t="shared" si="37"/>
        <v>0.5</v>
      </c>
      <c r="BG51" s="83">
        <f t="shared" si="37"/>
        <v>7.4999999999997291E-4</v>
      </c>
      <c r="BH51" s="84">
        <f t="shared" si="37"/>
        <v>0.71212121212121215</v>
      </c>
      <c r="BI51" s="84">
        <f t="shared" si="37"/>
        <v>0.7142857142857143</v>
      </c>
      <c r="BJ51" s="84">
        <f t="shared" si="37"/>
        <v>1</v>
      </c>
      <c r="BK51" s="84">
        <f t="shared" si="37"/>
        <v>0.16699280664829688</v>
      </c>
      <c r="BL51" s="84">
        <f t="shared" si="37"/>
        <v>0.17789278568460121</v>
      </c>
      <c r="BM51" s="84">
        <f t="shared" si="37"/>
        <v>0.17989822420059368</v>
      </c>
      <c r="BN51" s="84">
        <f t="shared" si="37"/>
        <v>0.10146772795661324</v>
      </c>
      <c r="BO51" s="84">
        <f t="shared" si="37"/>
        <v>0.13078152346524882</v>
      </c>
      <c r="BP51" s="85">
        <f t="shared" si="37"/>
        <v>0.84071611926545131</v>
      </c>
      <c r="BQ51" s="85">
        <f t="shared" si="37"/>
        <v>0.97229013854930724</v>
      </c>
      <c r="BR51" s="85">
        <f t="shared" si="37"/>
        <v>0.84878392261430669</v>
      </c>
      <c r="BS51" s="85">
        <f t="shared" si="37"/>
        <v>0.37486868758634606</v>
      </c>
      <c r="BT51" s="86">
        <v>1</v>
      </c>
      <c r="BU51" s="85">
        <f t="shared" si="31"/>
        <v>0.14635334526698029</v>
      </c>
      <c r="BV51" s="85">
        <f t="shared" si="31"/>
        <v>9.3763531276027171E-3</v>
      </c>
      <c r="BW51" s="87"/>
      <c r="BX51" s="87"/>
      <c r="BY51" s="88">
        <v>28.645</v>
      </c>
      <c r="BZ51" s="88">
        <v>3.5196687370600298E-2</v>
      </c>
      <c r="CA51" s="88">
        <v>30.994609754970835</v>
      </c>
      <c r="CB51" s="88">
        <v>0.47532096899999998</v>
      </c>
      <c r="CC51" s="89"/>
      <c r="CD51" s="88">
        <v>87.775369999999995</v>
      </c>
      <c r="CE51" s="88">
        <v>8.1999999999999993</v>
      </c>
      <c r="CF51" s="88">
        <v>64.900000000000006</v>
      </c>
      <c r="CG51" s="88">
        <v>31.9</v>
      </c>
      <c r="CH51" s="88">
        <v>3</v>
      </c>
      <c r="CI51" s="88">
        <v>5.5555555555555601E-2</v>
      </c>
      <c r="CJ51" s="88">
        <v>0</v>
      </c>
      <c r="CK51" s="88">
        <v>58.9</v>
      </c>
      <c r="CL51" s="88">
        <v>7.99</v>
      </c>
      <c r="CM51" s="89">
        <v>68</v>
      </c>
      <c r="CN51" s="88">
        <v>83.7</v>
      </c>
      <c r="CO51" s="89"/>
      <c r="CP51" s="88">
        <v>0.66805919999999996</v>
      </c>
      <c r="CQ51" s="88">
        <v>74.863979999999998</v>
      </c>
      <c r="CR51" s="88">
        <v>0</v>
      </c>
      <c r="CS51" s="88">
        <v>15.63208</v>
      </c>
      <c r="CT51" s="88">
        <v>23.1645</v>
      </c>
      <c r="CU51" s="88">
        <v>0.81055999999999995</v>
      </c>
      <c r="CV51" s="88">
        <v>28.3</v>
      </c>
      <c r="CW51" s="88">
        <v>12</v>
      </c>
      <c r="CX51" s="88">
        <v>30.75</v>
      </c>
      <c r="CY51" s="88">
        <v>0</v>
      </c>
      <c r="CZ51" s="88">
        <v>0</v>
      </c>
      <c r="DA51" s="88">
        <v>10</v>
      </c>
      <c r="DB51" s="88">
        <v>2</v>
      </c>
      <c r="DC51" s="88">
        <v>1</v>
      </c>
      <c r="DD51" s="88">
        <v>4</v>
      </c>
      <c r="DE51" s="88">
        <v>1</v>
      </c>
      <c r="DF51" s="88">
        <v>7</v>
      </c>
      <c r="DG51" s="89">
        <v>0</v>
      </c>
      <c r="DH51" s="89">
        <v>0.17943431900000001</v>
      </c>
      <c r="DI51" s="89">
        <v>0.53742740200000005</v>
      </c>
      <c r="DJ51" s="88">
        <v>1</v>
      </c>
      <c r="DK51" s="88">
        <v>1.3999128925882653</v>
      </c>
      <c r="DL51" s="89">
        <v>442.41223972497573</v>
      </c>
      <c r="DM51" s="89">
        <v>3</v>
      </c>
      <c r="DN51" s="89">
        <v>1.0029999999999999</v>
      </c>
      <c r="DO51" s="88">
        <v>75</v>
      </c>
      <c r="DP51" s="88">
        <v>12</v>
      </c>
      <c r="DQ51" s="89">
        <v>64.241866871702598</v>
      </c>
      <c r="DR51" s="88"/>
      <c r="DS51" s="88">
        <v>44.77333333</v>
      </c>
      <c r="DT51" s="88">
        <v>2.9302433793098999</v>
      </c>
      <c r="DU51" s="88">
        <v>1.04074385067418</v>
      </c>
      <c r="DV51" s="88"/>
      <c r="DW51" s="89">
        <v>87.9</v>
      </c>
      <c r="DX51" s="88">
        <v>98.3</v>
      </c>
      <c r="DY51" s="88">
        <v>86.9</v>
      </c>
      <c r="DZ51" s="89">
        <v>38.200000000000003</v>
      </c>
      <c r="EA51" s="88">
        <v>1</v>
      </c>
      <c r="EB51" s="89">
        <v>17.392244099999999</v>
      </c>
      <c r="EC51" s="88">
        <v>1.4119999999999999</v>
      </c>
      <c r="ED51" s="77"/>
    </row>
    <row r="52" spans="1:134" ht="15.75" customHeight="1" x14ac:dyDescent="0.25">
      <c r="A52" s="112" t="s">
        <v>136</v>
      </c>
      <c r="B52" s="113">
        <v>1</v>
      </c>
      <c r="C52" s="113" t="s">
        <v>78</v>
      </c>
      <c r="D52" s="77" t="s">
        <v>79</v>
      </c>
      <c r="E52" s="77"/>
      <c r="F52" s="77" t="s">
        <v>94</v>
      </c>
      <c r="G52" s="78">
        <f t="shared" si="7"/>
        <v>56.283835909014819</v>
      </c>
      <c r="H52" s="79">
        <f t="shared" si="30"/>
        <v>38.958668453750349</v>
      </c>
      <c r="I52" s="79">
        <f t="shared" si="30"/>
        <v>66.292094809785212</v>
      </c>
      <c r="J52" s="79">
        <f t="shared" si="30"/>
        <v>53.871311471926141</v>
      </c>
      <c r="K52" s="79">
        <f t="shared" si="30"/>
        <v>44.854527849828571</v>
      </c>
      <c r="L52" s="79">
        <f t="shared" si="30"/>
        <v>77.442576959783807</v>
      </c>
      <c r="M52" s="80">
        <f t="shared" si="9"/>
        <v>26.614049930124949</v>
      </c>
      <c r="N52" s="80">
        <f t="shared" si="10"/>
        <v>44.379658161576494</v>
      </c>
      <c r="O52" s="80">
        <f t="shared" si="11"/>
        <v>30.548736964185096</v>
      </c>
      <c r="P52" s="80">
        <f t="shared" si="12"/>
        <v>20.717751933354862</v>
      </c>
      <c r="Q52" s="80">
        <f t="shared" si="13"/>
        <v>73.927879460335504</v>
      </c>
      <c r="R52" s="81">
        <f t="shared" si="37"/>
        <v>0.37399093904448111</v>
      </c>
      <c r="S52" s="81">
        <f t="shared" si="37"/>
        <v>0.48917940829868539</v>
      </c>
      <c r="T52" s="81">
        <f t="shared" si="37"/>
        <v>0.1016126920898246</v>
      </c>
      <c r="U52" s="81">
        <f t="shared" si="37"/>
        <v>2.2201638937628398E-2</v>
      </c>
      <c r="V52" s="81">
        <f t="shared" si="37"/>
        <v>0.37251969208354813</v>
      </c>
      <c r="W52" s="82">
        <f t="shared" si="37"/>
        <v>0.88819396611033619</v>
      </c>
      <c r="X52" s="82">
        <f t="shared" si="37"/>
        <v>0.28749999999999998</v>
      </c>
      <c r="Y52" s="82">
        <f t="shared" si="37"/>
        <v>0.745</v>
      </c>
      <c r="Z52" s="82">
        <f t="shared" si="37"/>
        <v>0.316</v>
      </c>
      <c r="AA52" s="82">
        <f t="shared" si="37"/>
        <v>1</v>
      </c>
      <c r="AB52" s="82">
        <f t="shared" si="37"/>
        <v>0.14984151378349742</v>
      </c>
      <c r="AC52" s="82">
        <f t="shared" si="37"/>
        <v>1</v>
      </c>
      <c r="AD52" s="82">
        <f t="shared" si="37"/>
        <v>0.85245901639344268</v>
      </c>
      <c r="AE52" s="82">
        <f t="shared" si="37"/>
        <v>0.19768197774847229</v>
      </c>
      <c r="AF52" s="82">
        <f t="shared" si="37"/>
        <v>0.8</v>
      </c>
      <c r="AG52" s="82">
        <f t="shared" si="37"/>
        <v>0.98989898989898983</v>
      </c>
      <c r="AH52" s="82">
        <f t="shared" si="37"/>
        <v>0.60869565217391319</v>
      </c>
      <c r="AI52" s="82">
        <f t="shared" si="37"/>
        <v>1</v>
      </c>
      <c r="AJ52" s="82">
        <f t="shared" si="37"/>
        <v>1</v>
      </c>
      <c r="AK52" s="82">
        <f t="shared" si="37"/>
        <v>0.33038674033149168</v>
      </c>
      <c r="AL52" s="82">
        <f t="shared" si="37"/>
        <v>0.13788459064474062</v>
      </c>
      <c r="AM52" s="82">
        <f t="shared" si="37"/>
        <v>0.22635649150387868</v>
      </c>
      <c r="AN52" s="82">
        <f t="shared" si="37"/>
        <v>0.15848400635357449</v>
      </c>
      <c r="AO52" s="82">
        <f t="shared" si="37"/>
        <v>0.25024215293594076</v>
      </c>
      <c r="AP52" s="82">
        <f t="shared" si="37"/>
        <v>0.38764044943820231</v>
      </c>
      <c r="AQ52" s="82">
        <f t="shared" si="37"/>
        <v>0.24287596200513062</v>
      </c>
      <c r="AR52" s="83">
        <f t="shared" si="37"/>
        <v>0</v>
      </c>
      <c r="AS52" s="83">
        <f t="shared" si="37"/>
        <v>0.5</v>
      </c>
      <c r="AT52" s="83">
        <f t="shared" si="37"/>
        <v>0.84210526315789469</v>
      </c>
      <c r="AU52" s="83">
        <f t="shared" si="37"/>
        <v>0.88888888888888884</v>
      </c>
      <c r="AV52" s="83">
        <f t="shared" si="37"/>
        <v>1</v>
      </c>
      <c r="AW52" s="83">
        <f t="shared" si="37"/>
        <v>0</v>
      </c>
      <c r="AX52" s="83">
        <f t="shared" si="37"/>
        <v>1</v>
      </c>
      <c r="AY52" s="83">
        <f t="shared" si="37"/>
        <v>0.8571428571428571</v>
      </c>
      <c r="AZ52" s="83">
        <f t="shared" si="37"/>
        <v>1</v>
      </c>
      <c r="BA52" s="83">
        <f t="shared" si="37"/>
        <v>1.9557306869944922E-2</v>
      </c>
      <c r="BB52" s="83">
        <f t="shared" si="37"/>
        <v>9.3482419891062433E-3</v>
      </c>
      <c r="BC52" s="83">
        <f t="shared" si="37"/>
        <v>1</v>
      </c>
      <c r="BD52" s="83">
        <f t="shared" si="37"/>
        <v>0.24144643157866161</v>
      </c>
      <c r="BE52" s="83">
        <f t="shared" si="37"/>
        <v>0.32870160920349867</v>
      </c>
      <c r="BF52" s="83">
        <f t="shared" si="37"/>
        <v>0.5</v>
      </c>
      <c r="BG52" s="83">
        <f t="shared" si="37"/>
        <v>8.0249999999999988E-2</v>
      </c>
      <c r="BH52" s="84">
        <f t="shared" si="37"/>
        <v>1</v>
      </c>
      <c r="BI52" s="84">
        <f t="shared" si="37"/>
        <v>1</v>
      </c>
      <c r="BJ52" s="84">
        <f t="shared" si="37"/>
        <v>0.35190218809310503</v>
      </c>
      <c r="BK52" s="84">
        <f t="shared" si="37"/>
        <v>0.16980926382028041</v>
      </c>
      <c r="BL52" s="84">
        <f t="shared" si="37"/>
        <v>0.9702316509142257</v>
      </c>
      <c r="BM52" s="84">
        <f t="shared" si="37"/>
        <v>0.3242990252965155</v>
      </c>
      <c r="BN52" s="84">
        <f t="shared" si="37"/>
        <v>0.18721197799911263</v>
      </c>
      <c r="BO52" s="84">
        <f t="shared" si="37"/>
        <v>0.21125872036933738</v>
      </c>
      <c r="BP52" s="85">
        <f t="shared" si="37"/>
        <v>1</v>
      </c>
      <c r="BQ52" s="85">
        <f t="shared" si="37"/>
        <v>0.8907905460472697</v>
      </c>
      <c r="BR52" s="85">
        <f t="shared" si="37"/>
        <v>1</v>
      </c>
      <c r="BS52" s="85">
        <f t="shared" si="37"/>
        <v>0.64668620107900965</v>
      </c>
      <c r="BT52" s="86">
        <v>1</v>
      </c>
      <c r="BU52" s="85">
        <f t="shared" si="31"/>
        <v>0.19021021361084348</v>
      </c>
      <c r="BV52" s="85">
        <f t="shared" si="31"/>
        <v>0.14622289603295832</v>
      </c>
      <c r="BW52" s="87"/>
      <c r="BX52" s="87"/>
      <c r="BY52" s="88">
        <v>23.422000000000001</v>
      </c>
      <c r="BZ52" s="88">
        <v>0.124756335282651</v>
      </c>
      <c r="CA52" s="88">
        <v>168.64162897508032</v>
      </c>
      <c r="CB52" s="88">
        <v>1.2149081057752</v>
      </c>
      <c r="CC52" s="89">
        <v>8.7444900000000008</v>
      </c>
      <c r="CD52" s="88">
        <v>95.521469999999994</v>
      </c>
      <c r="CE52" s="88">
        <v>10.199999999999999</v>
      </c>
      <c r="CF52" s="88">
        <v>74.5</v>
      </c>
      <c r="CG52" s="88">
        <v>15.8</v>
      </c>
      <c r="CH52" s="88">
        <v>3</v>
      </c>
      <c r="CI52" s="88">
        <v>0.11816578483245101</v>
      </c>
      <c r="CJ52" s="88">
        <v>1</v>
      </c>
      <c r="CK52" s="88">
        <v>70.400000000000006</v>
      </c>
      <c r="CL52" s="88">
        <v>10.8</v>
      </c>
      <c r="CM52" s="89">
        <v>70</v>
      </c>
      <c r="CN52" s="88">
        <v>99.1</v>
      </c>
      <c r="CO52" s="89">
        <v>4.4000000000000004</v>
      </c>
      <c r="CP52" s="88">
        <v>0.52647149999999998</v>
      </c>
      <c r="CQ52" s="88">
        <v>56.972490000000001</v>
      </c>
      <c r="CR52" s="88">
        <v>29.9</v>
      </c>
      <c r="CS52" s="88">
        <v>9.4785000000000004</v>
      </c>
      <c r="CT52" s="88">
        <v>19.525870000000001</v>
      </c>
      <c r="CU52" s="88">
        <v>3.6322700000000001</v>
      </c>
      <c r="CV52" s="88">
        <v>25</v>
      </c>
      <c r="CW52" s="88">
        <v>7</v>
      </c>
      <c r="CX52" s="88">
        <v>23.9</v>
      </c>
      <c r="CY52" s="88">
        <v>0</v>
      </c>
      <c r="CZ52" s="88">
        <v>0.5</v>
      </c>
      <c r="DA52" s="88">
        <v>19</v>
      </c>
      <c r="DB52" s="88">
        <v>8</v>
      </c>
      <c r="DC52" s="88">
        <v>1</v>
      </c>
      <c r="DD52" s="88">
        <v>1</v>
      </c>
      <c r="DE52" s="88">
        <v>1</v>
      </c>
      <c r="DF52" s="88">
        <v>7</v>
      </c>
      <c r="DG52" s="89">
        <v>1</v>
      </c>
      <c r="DH52" s="89">
        <v>7.8406925169999999</v>
      </c>
      <c r="DI52" s="89">
        <v>2.2252985249999999</v>
      </c>
      <c r="DJ52" s="88">
        <v>3</v>
      </c>
      <c r="DK52" s="88">
        <v>1.865722431361327</v>
      </c>
      <c r="DL52" s="89">
        <v>616.17950578519083</v>
      </c>
      <c r="DM52" s="89">
        <v>3</v>
      </c>
      <c r="DN52" s="89">
        <v>1.321</v>
      </c>
      <c r="DO52" s="88">
        <v>94</v>
      </c>
      <c r="DP52" s="88">
        <v>14</v>
      </c>
      <c r="DQ52" s="89">
        <v>-0.76376451651483002</v>
      </c>
      <c r="DR52" s="88">
        <v>10.306760057762123</v>
      </c>
      <c r="DS52" s="88">
        <v>241.76</v>
      </c>
      <c r="DT52" s="88">
        <v>4.8406325455768</v>
      </c>
      <c r="DU52" s="88">
        <v>1.8775391356889399</v>
      </c>
      <c r="DV52" s="88">
        <v>4.5246000000000004</v>
      </c>
      <c r="DW52" s="89">
        <v>100</v>
      </c>
      <c r="DX52" s="88">
        <v>93.3</v>
      </c>
      <c r="DY52" s="88">
        <v>100</v>
      </c>
      <c r="DZ52" s="89">
        <v>64.289000000000001</v>
      </c>
      <c r="EA52" s="88">
        <v>1</v>
      </c>
      <c r="EB52" s="89">
        <v>20.94195715</v>
      </c>
      <c r="EC52" s="88">
        <v>13.39</v>
      </c>
      <c r="ED52" s="77"/>
    </row>
    <row r="53" spans="1:134" ht="15.75" customHeight="1" x14ac:dyDescent="0.25">
      <c r="A53" s="112" t="s">
        <v>137</v>
      </c>
      <c r="B53" s="113">
        <v>3</v>
      </c>
      <c r="C53" s="113" t="s">
        <v>120</v>
      </c>
      <c r="D53" s="77" t="s">
        <v>124</v>
      </c>
      <c r="E53" s="77"/>
      <c r="F53" s="77" t="s">
        <v>94</v>
      </c>
      <c r="G53" s="78">
        <f t="shared" si="7"/>
        <v>56.26749950975843</v>
      </c>
      <c r="H53" s="79">
        <f t="shared" si="30"/>
        <v>44.337751234981091</v>
      </c>
      <c r="I53" s="79">
        <f t="shared" si="30"/>
        <v>58.938337746108829</v>
      </c>
      <c r="J53" s="79">
        <f t="shared" si="30"/>
        <v>51.841858516315398</v>
      </c>
      <c r="K53" s="79">
        <f t="shared" si="30"/>
        <v>66.04468443805213</v>
      </c>
      <c r="L53" s="79">
        <f t="shared" si="30"/>
        <v>60.174865613334681</v>
      </c>
      <c r="M53" s="80">
        <f t="shared" si="9"/>
        <v>33.080964894226469</v>
      </c>
      <c r="N53" s="80">
        <f t="shared" si="10"/>
        <v>32.245457612171336</v>
      </c>
      <c r="O53" s="80">
        <f t="shared" si="11"/>
        <v>27.493196571937595</v>
      </c>
      <c r="P53" s="80">
        <f t="shared" si="12"/>
        <v>51.182687415702929</v>
      </c>
      <c r="Q53" s="80">
        <f t="shared" si="13"/>
        <v>53.969666553386396</v>
      </c>
      <c r="R53" s="81">
        <f t="shared" si="37"/>
        <v>0.57442339373970353</v>
      </c>
      <c r="S53" s="81">
        <f t="shared" si="37"/>
        <v>0.30437741949206665</v>
      </c>
      <c r="T53" s="81">
        <f t="shared" si="37"/>
        <v>5.4939986949948498E-2</v>
      </c>
      <c r="U53" s="81">
        <f t="shared" si="37"/>
        <v>0</v>
      </c>
      <c r="V53" s="81">
        <f t="shared" si="37"/>
        <v>0.27083228607091281</v>
      </c>
      <c r="W53" s="82">
        <f t="shared" si="37"/>
        <v>0.90257491797116074</v>
      </c>
      <c r="X53" s="82">
        <f t="shared" si="37"/>
        <v>0.33750000000000002</v>
      </c>
      <c r="Y53" s="82">
        <f t="shared" si="37"/>
        <v>0.90500000000000003</v>
      </c>
      <c r="Z53" s="82">
        <f t="shared" si="37"/>
        <v>1</v>
      </c>
      <c r="AA53" s="82">
        <f t="shared" si="37"/>
        <v>1</v>
      </c>
      <c r="AB53" s="82">
        <f t="shared" si="37"/>
        <v>6.1185284794928442E-2</v>
      </c>
      <c r="AC53" s="82">
        <f t="shared" si="37"/>
        <v>1</v>
      </c>
      <c r="AD53" s="82">
        <f t="shared" si="37"/>
        <v>0.58360655737704914</v>
      </c>
      <c r="AE53" s="82">
        <f t="shared" si="37"/>
        <v>0.29632794071212315</v>
      </c>
      <c r="AF53" s="82">
        <f t="shared" si="37"/>
        <v>0.6</v>
      </c>
      <c r="AG53" s="82">
        <f t="shared" si="37"/>
        <v>0.44219977553310885</v>
      </c>
      <c r="AH53" s="82">
        <f t="shared" si="37"/>
        <v>0.50679347826086962</v>
      </c>
      <c r="AI53" s="82">
        <f t="shared" si="37"/>
        <v>1</v>
      </c>
      <c r="AJ53" s="82">
        <f t="shared" si="37"/>
        <v>1</v>
      </c>
      <c r="AK53" s="82">
        <f t="shared" si="37"/>
        <v>0</v>
      </c>
      <c r="AL53" s="82">
        <f t="shared" si="37"/>
        <v>0.86753037557174073</v>
      </c>
      <c r="AM53" s="82">
        <f t="shared" si="37"/>
        <v>0.19810517898875649</v>
      </c>
      <c r="AN53" s="82">
        <f t="shared" si="37"/>
        <v>8.6993617577406868E-2</v>
      </c>
      <c r="AO53" s="82">
        <f t="shared" si="37"/>
        <v>0.28375088353098255</v>
      </c>
      <c r="AP53" s="82">
        <f t="shared" si="37"/>
        <v>0.16853932584269665</v>
      </c>
      <c r="AQ53" s="82">
        <f t="shared" si="37"/>
        <v>0.31442834361783256</v>
      </c>
      <c r="AR53" s="83">
        <f t="shared" si="37"/>
        <v>1</v>
      </c>
      <c r="AS53" s="83">
        <f t="shared" si="37"/>
        <v>0.5</v>
      </c>
      <c r="AT53" s="83">
        <f t="shared" si="37"/>
        <v>0.78947368421052633</v>
      </c>
      <c r="AU53" s="83">
        <f t="shared" si="37"/>
        <v>0.83333333333333337</v>
      </c>
      <c r="AV53" s="83">
        <f t="shared" si="37"/>
        <v>1</v>
      </c>
      <c r="AW53" s="83">
        <f t="shared" si="37"/>
        <v>0.33333333333333331</v>
      </c>
      <c r="AX53" s="83">
        <f t="shared" si="37"/>
        <v>1</v>
      </c>
      <c r="AY53" s="83">
        <f t="shared" si="37"/>
        <v>0.8571428571428571</v>
      </c>
      <c r="AZ53" s="83">
        <f t="shared" si="37"/>
        <v>0</v>
      </c>
      <c r="BA53" s="83">
        <f t="shared" si="37"/>
        <v>5.6179282210458937E-3</v>
      </c>
      <c r="BB53" s="83">
        <f t="shared" si="37"/>
        <v>0</v>
      </c>
      <c r="BC53" s="83">
        <f t="shared" si="37"/>
        <v>1</v>
      </c>
      <c r="BD53" s="83">
        <f t="shared" si="37"/>
        <v>0.21504896295395715</v>
      </c>
      <c r="BE53" s="83">
        <f t="shared" si="37"/>
        <v>0.35585688624890394</v>
      </c>
      <c r="BF53" s="83">
        <f t="shared" si="37"/>
        <v>0.75</v>
      </c>
      <c r="BG53" s="83">
        <f t="shared" si="37"/>
        <v>1.9000000000000017E-2</v>
      </c>
      <c r="BH53" s="84">
        <f t="shared" si="37"/>
        <v>0.4907407407407407</v>
      </c>
      <c r="BI53" s="84">
        <f t="shared" si="37"/>
        <v>0.8571428571428571</v>
      </c>
      <c r="BJ53" s="84">
        <f t="shared" si="37"/>
        <v>0.99999948267492045</v>
      </c>
      <c r="BK53" s="84">
        <f t="shared" si="37"/>
        <v>3.7825016001698943E-2</v>
      </c>
      <c r="BL53" s="84">
        <f t="shared" si="37"/>
        <v>2.751251102314331E-2</v>
      </c>
      <c r="BM53" s="84">
        <f t="shared" si="37"/>
        <v>0.20150989021618479</v>
      </c>
      <c r="BN53" s="84">
        <f t="shared" si="37"/>
        <v>3.0864421390757131E-2</v>
      </c>
      <c r="BO53" s="84">
        <f t="shared" si="37"/>
        <v>7.8513777302014268E-2</v>
      </c>
      <c r="BP53" s="85">
        <f t="shared" si="37"/>
        <v>0.48397288224840385</v>
      </c>
      <c r="BQ53" s="85">
        <f t="shared" si="37"/>
        <v>0.60228198859005699</v>
      </c>
      <c r="BR53" s="85">
        <f t="shared" si="37"/>
        <v>0.88501493691634636</v>
      </c>
      <c r="BS53" s="85">
        <f t="shared" si="37"/>
        <v>0.44675878851391621</v>
      </c>
      <c r="BT53" s="86">
        <v>1</v>
      </c>
      <c r="BU53" s="85">
        <f t="shared" si="31"/>
        <v>0.27705935059772019</v>
      </c>
      <c r="BV53" s="85">
        <f t="shared" si="31"/>
        <v>1.0758756842041523E-2</v>
      </c>
      <c r="BW53" s="87"/>
      <c r="BX53" s="87"/>
      <c r="BY53" s="88">
        <v>33.155000000000001</v>
      </c>
      <c r="BZ53" s="88">
        <v>0</v>
      </c>
      <c r="CA53" s="88">
        <v>94.82184970868515</v>
      </c>
      <c r="CB53" s="88">
        <v>0.66957090100000005</v>
      </c>
      <c r="CC53" s="89">
        <v>6.3574900000000003</v>
      </c>
      <c r="CD53" s="88">
        <v>96.088930000000005</v>
      </c>
      <c r="CE53" s="88">
        <v>11.8</v>
      </c>
      <c r="CF53" s="88">
        <v>90.5</v>
      </c>
      <c r="CG53" s="88">
        <v>53.1</v>
      </c>
      <c r="CH53" s="88">
        <v>3</v>
      </c>
      <c r="CI53" s="88">
        <v>5.5555555555555601E-2</v>
      </c>
      <c r="CJ53" s="88">
        <v>1</v>
      </c>
      <c r="CK53" s="88">
        <v>62.2</v>
      </c>
      <c r="CL53" s="88">
        <v>16.111000000000001</v>
      </c>
      <c r="CM53" s="89">
        <v>60</v>
      </c>
      <c r="CN53" s="88">
        <v>50.3</v>
      </c>
      <c r="CO53" s="89"/>
      <c r="CP53" s="88"/>
      <c r="CQ53" s="88"/>
      <c r="CR53" s="88">
        <v>0</v>
      </c>
      <c r="CS53" s="88">
        <v>33.639830000000003</v>
      </c>
      <c r="CT53" s="88">
        <v>18.108370000000001</v>
      </c>
      <c r="CU53" s="88">
        <v>1.99668</v>
      </c>
      <c r="CV53" s="88">
        <v>28.2</v>
      </c>
      <c r="CW53" s="88">
        <v>3.1</v>
      </c>
      <c r="CX53" s="88">
        <v>30.35</v>
      </c>
      <c r="CY53" s="88">
        <v>1</v>
      </c>
      <c r="CZ53" s="88">
        <v>0.5</v>
      </c>
      <c r="DA53" s="88">
        <v>18</v>
      </c>
      <c r="DB53" s="88">
        <v>7.5</v>
      </c>
      <c r="DC53" s="88">
        <v>1</v>
      </c>
      <c r="DD53" s="88">
        <v>2</v>
      </c>
      <c r="DE53" s="88">
        <v>1</v>
      </c>
      <c r="DF53" s="88">
        <v>7</v>
      </c>
      <c r="DG53" s="89">
        <v>0</v>
      </c>
      <c r="DH53" s="89">
        <v>2.2522757379999998</v>
      </c>
      <c r="DI53" s="89">
        <v>0</v>
      </c>
      <c r="DJ53" s="88">
        <v>3</v>
      </c>
      <c r="DK53" s="88">
        <v>1.6751555067807091</v>
      </c>
      <c r="DL53" s="89">
        <v>663.88772465070133</v>
      </c>
      <c r="DM53" s="89">
        <v>4</v>
      </c>
      <c r="DN53" s="89">
        <v>1.0760000000000001</v>
      </c>
      <c r="DO53" s="88"/>
      <c r="DP53" s="88">
        <v>13</v>
      </c>
      <c r="DQ53" s="89">
        <v>12.6399893008379</v>
      </c>
      <c r="DR53" s="88">
        <v>2.2958309537407193</v>
      </c>
      <c r="DS53" s="88">
        <v>7.3866666670000001</v>
      </c>
      <c r="DT53" s="88">
        <v>3.21616071707964</v>
      </c>
      <c r="DU53" s="88">
        <v>0.35171206123667698</v>
      </c>
      <c r="DV53" s="88">
        <v>1.7038</v>
      </c>
      <c r="DW53" s="89">
        <v>60.8</v>
      </c>
      <c r="DX53" s="88">
        <v>75.599999999999994</v>
      </c>
      <c r="DY53" s="88">
        <v>90.038729000000004</v>
      </c>
      <c r="DZ53" s="89">
        <v>45.1</v>
      </c>
      <c r="EA53" s="88">
        <v>1</v>
      </c>
      <c r="EB53" s="89">
        <v>27.971403769999998</v>
      </c>
      <c r="EC53" s="88">
        <v>1.5329999999999999</v>
      </c>
      <c r="ED53" s="77"/>
    </row>
    <row r="54" spans="1:134" ht="15.75" customHeight="1" x14ac:dyDescent="0.25">
      <c r="A54" s="112" t="s">
        <v>138</v>
      </c>
      <c r="B54" s="113">
        <v>3</v>
      </c>
      <c r="C54" s="113" t="s">
        <v>108</v>
      </c>
      <c r="D54" s="77" t="s">
        <v>109</v>
      </c>
      <c r="E54" s="77"/>
      <c r="F54" s="77" t="s">
        <v>94</v>
      </c>
      <c r="G54" s="78">
        <f t="shared" si="7"/>
        <v>56.159398211601705</v>
      </c>
      <c r="H54" s="79">
        <f t="shared" ref="H54:L69" si="38">+(M54-MIN(M$6:M$153))/(100-MIN(M$6:M$153))*100</f>
        <v>40.322071368447332</v>
      </c>
      <c r="I54" s="79">
        <f t="shared" si="38"/>
        <v>74.933443073345146</v>
      </c>
      <c r="J54" s="79">
        <f t="shared" si="38"/>
        <v>37.204516215240915</v>
      </c>
      <c r="K54" s="79">
        <f t="shared" si="38"/>
        <v>56.195130669158956</v>
      </c>
      <c r="L54" s="79">
        <f t="shared" si="38"/>
        <v>72.141829731816216</v>
      </c>
      <c r="M54" s="80">
        <f t="shared" si="9"/>
        <v>28.253178954485534</v>
      </c>
      <c r="N54" s="80">
        <f t="shared" si="10"/>
        <v>58.638471981415918</v>
      </c>
      <c r="O54" s="80">
        <f t="shared" si="11"/>
        <v>5.4552426925747746</v>
      </c>
      <c r="P54" s="80">
        <f t="shared" si="12"/>
        <v>37.022054914005849</v>
      </c>
      <c r="Q54" s="80">
        <f t="shared" si="13"/>
        <v>67.801216834402027</v>
      </c>
      <c r="R54" s="81">
        <f t="shared" si="37"/>
        <v>0.39256156247290386</v>
      </c>
      <c r="S54" s="81">
        <f t="shared" si="37"/>
        <v>0.40606208681869327</v>
      </c>
      <c r="T54" s="81">
        <f t="shared" si="37"/>
        <v>4.1732372509236379E-2</v>
      </c>
      <c r="U54" s="81">
        <f t="shared" si="37"/>
        <v>0</v>
      </c>
      <c r="V54" s="81">
        <f t="shared" si="37"/>
        <v>0.30860773279359327</v>
      </c>
      <c r="W54" s="82">
        <f t="shared" si="37"/>
        <v>0.89760699425270041</v>
      </c>
      <c r="X54" s="82">
        <f t="shared" si="37"/>
        <v>0.68125000000000002</v>
      </c>
      <c r="Y54" s="82">
        <f t="shared" si="37"/>
        <v>0.46360000000000007</v>
      </c>
      <c r="Z54" s="82">
        <f t="shared" si="37"/>
        <v>0.97799999999999998</v>
      </c>
      <c r="AA54" s="82">
        <f t="shared" si="37"/>
        <v>0</v>
      </c>
      <c r="AB54" s="82">
        <f t="shared" si="37"/>
        <v>0.10488905964844861</v>
      </c>
      <c r="AC54" s="82">
        <f t="shared" si="37"/>
        <v>1</v>
      </c>
      <c r="AD54" s="82">
        <f t="shared" si="37"/>
        <v>0.81311475409836065</v>
      </c>
      <c r="AE54" s="82">
        <f t="shared" si="37"/>
        <v>1</v>
      </c>
      <c r="AF54" s="82">
        <f t="shared" si="37"/>
        <v>0.96</v>
      </c>
      <c r="AG54" s="82">
        <f t="shared" si="37"/>
        <v>0.92368125701459036</v>
      </c>
      <c r="AH54" s="82">
        <f t="shared" si="37"/>
        <v>0.50679347826086962</v>
      </c>
      <c r="AI54" s="82">
        <f t="shared" si="37"/>
        <v>1</v>
      </c>
      <c r="AJ54" s="82">
        <f t="shared" si="37"/>
        <v>1</v>
      </c>
      <c r="AK54" s="82">
        <f t="shared" si="37"/>
        <v>0</v>
      </c>
      <c r="AL54" s="82">
        <f t="shared" si="37"/>
        <v>0.2343984890882285</v>
      </c>
      <c r="AM54" s="82">
        <f t="shared" si="37"/>
        <v>1.4562330865819524E-2</v>
      </c>
      <c r="AN54" s="82">
        <f t="shared" si="37"/>
        <v>2.6890795971407165E-2</v>
      </c>
      <c r="AO54" s="82">
        <f t="shared" si="37"/>
        <v>7.1179873818686359E-2</v>
      </c>
      <c r="AP54" s="82">
        <f t="shared" si="37"/>
        <v>0.17977528089887643</v>
      </c>
      <c r="AQ54" s="82">
        <f t="shared" si="37"/>
        <v>8.6459127782014825E-2</v>
      </c>
      <c r="AR54" s="83">
        <f t="shared" si="37"/>
        <v>0</v>
      </c>
      <c r="AS54" s="83">
        <f t="shared" si="37"/>
        <v>0.5</v>
      </c>
      <c r="AT54" s="83">
        <f t="shared" si="37"/>
        <v>0.26315789473684209</v>
      </c>
      <c r="AU54" s="83">
        <f t="shared" si="37"/>
        <v>0.83333333333333337</v>
      </c>
      <c r="AV54" s="83">
        <f t="shared" si="37"/>
        <v>0</v>
      </c>
      <c r="AW54" s="83">
        <f t="shared" si="37"/>
        <v>1</v>
      </c>
      <c r="AX54" s="83">
        <f t="shared" si="37"/>
        <v>1</v>
      </c>
      <c r="AY54" s="83">
        <f t="shared" si="37"/>
        <v>0.5714285714285714</v>
      </c>
      <c r="AZ54" s="83">
        <f t="shared" si="37"/>
        <v>0</v>
      </c>
      <c r="BA54" s="83">
        <f t="shared" si="37"/>
        <v>0</v>
      </c>
      <c r="BB54" s="83">
        <f t="shared" si="37"/>
        <v>0</v>
      </c>
      <c r="BC54" s="83">
        <f t="shared" si="37"/>
        <v>0</v>
      </c>
      <c r="BD54" s="83">
        <f t="shared" si="37"/>
        <v>0.41017521543768171</v>
      </c>
      <c r="BE54" s="83">
        <f t="shared" si="37"/>
        <v>0.35292167669224295</v>
      </c>
      <c r="BF54" s="83">
        <f t="shared" si="37"/>
        <v>0.25</v>
      </c>
      <c r="BG54" s="83">
        <f t="shared" si="37"/>
        <v>0.15799999999999997</v>
      </c>
      <c r="BH54" s="84">
        <f t="shared" si="37"/>
        <v>0.45454545454545453</v>
      </c>
      <c r="BI54" s="84">
        <f t="shared" si="37"/>
        <v>1</v>
      </c>
      <c r="BJ54" s="84">
        <f t="shared" si="37"/>
        <v>0.34208622857676146</v>
      </c>
      <c r="BK54" s="84">
        <f t="shared" si="37"/>
        <v>5.7340197230810033E-2</v>
      </c>
      <c r="BL54" s="84">
        <f t="shared" si="37"/>
        <v>0.13686535696587873</v>
      </c>
      <c r="BM54" s="84">
        <f t="shared" si="37"/>
        <v>6.2108833278826915E-2</v>
      </c>
      <c r="BN54" s="84">
        <f t="shared" si="37"/>
        <v>5.2405962119052685E-2</v>
      </c>
      <c r="BO54" s="84">
        <f t="shared" si="37"/>
        <v>0.12170953142903351</v>
      </c>
      <c r="BP54" s="85">
        <f t="shared" si="37"/>
        <v>0.92628184032120064</v>
      </c>
      <c r="BQ54" s="85">
        <f t="shared" si="37"/>
        <v>0.83374083129584353</v>
      </c>
      <c r="BR54" s="85">
        <f t="shared" si="37"/>
        <v>1</v>
      </c>
      <c r="BS54" s="85">
        <f t="shared" si="37"/>
        <v>0.30097785608135552</v>
      </c>
      <c r="BT54" s="86">
        <v>1</v>
      </c>
      <c r="BU54" s="85">
        <f t="shared" ref="BU54:BV69" si="39">IF(EB54="",VLOOKUP($B54,$Q$165:$BV$170,COLUMN(BU$157)-$R$162),IF((EB54-EB$171)/(EB$170-EB$171)&lt;0,0,IF((EB54-EB$171)/(EB$170-EB$171)&gt;1,1,(EB54-EB$171)/(EB$170-EB$171))))</f>
        <v>0.15368549283646937</v>
      </c>
      <c r="BV54" s="85">
        <f t="shared" si="39"/>
        <v>0.11469038155485001</v>
      </c>
      <c r="BW54" s="87"/>
      <c r="BX54" s="87"/>
      <c r="BY54" s="88"/>
      <c r="BZ54" s="88"/>
      <c r="CA54" s="88">
        <v>73.932055990342931</v>
      </c>
      <c r="CB54" s="88"/>
      <c r="CC54" s="89"/>
      <c r="CD54" s="88">
        <v>95.892899999999997</v>
      </c>
      <c r="CE54" s="88">
        <v>22.8</v>
      </c>
      <c r="CF54" s="88"/>
      <c r="CG54" s="88">
        <v>48.9</v>
      </c>
      <c r="CH54" s="88">
        <v>0</v>
      </c>
      <c r="CI54" s="88">
        <v>8.6419753086419707E-2</v>
      </c>
      <c r="CJ54" s="88">
        <v>1</v>
      </c>
      <c r="CK54" s="88">
        <v>69.2</v>
      </c>
      <c r="CL54" s="88">
        <v>81.900000000000006</v>
      </c>
      <c r="CM54" s="89">
        <v>78</v>
      </c>
      <c r="CN54" s="88">
        <v>93.2</v>
      </c>
      <c r="CO54" s="89"/>
      <c r="CP54" s="88">
        <v>0.61313870000000004</v>
      </c>
      <c r="CQ54" s="88">
        <v>56.757199999999997</v>
      </c>
      <c r="CR54" s="88">
        <v>0</v>
      </c>
      <c r="CS54" s="88">
        <v>12.674440000000001</v>
      </c>
      <c r="CT54" s="88">
        <v>8.8991699999999998</v>
      </c>
      <c r="CU54" s="88">
        <v>0.62161999999999995</v>
      </c>
      <c r="CV54" s="88">
        <v>7.9</v>
      </c>
      <c r="CW54" s="88">
        <v>3.3</v>
      </c>
      <c r="CX54" s="88">
        <v>9.8000000000000007</v>
      </c>
      <c r="CY54" s="88">
        <v>0</v>
      </c>
      <c r="CZ54" s="88">
        <v>0.5</v>
      </c>
      <c r="DA54" s="88">
        <v>8</v>
      </c>
      <c r="DB54" s="88">
        <v>7.5</v>
      </c>
      <c r="DC54" s="88">
        <v>0</v>
      </c>
      <c r="DD54" s="88">
        <v>4</v>
      </c>
      <c r="DE54" s="88"/>
      <c r="DF54" s="88">
        <v>5</v>
      </c>
      <c r="DG54" s="89">
        <v>0</v>
      </c>
      <c r="DH54" s="89">
        <v>0</v>
      </c>
      <c r="DI54" s="89">
        <v>0</v>
      </c>
      <c r="DJ54" s="88">
        <v>0</v>
      </c>
      <c r="DK54" s="88">
        <v>3.0837985236328915</v>
      </c>
      <c r="DL54" s="89">
        <v>658.73095089688627</v>
      </c>
      <c r="DM54" s="89">
        <v>2</v>
      </c>
      <c r="DN54" s="89">
        <v>1.6319999999999999</v>
      </c>
      <c r="DO54" s="88">
        <v>58</v>
      </c>
      <c r="DP54" s="88">
        <v>14</v>
      </c>
      <c r="DQ54" s="89">
        <v>-0.96677524644399304</v>
      </c>
      <c r="DR54" s="88">
        <v>3.4803263451409689</v>
      </c>
      <c r="DS54" s="88">
        <v>34.573333329999997</v>
      </c>
      <c r="DT54" s="88">
        <v>1.37191700847043</v>
      </c>
      <c r="DU54" s="88">
        <v>0.56194026551225895</v>
      </c>
      <c r="DV54" s="88">
        <v>2.6217000000000001</v>
      </c>
      <c r="DW54" s="89">
        <v>94.4</v>
      </c>
      <c r="DX54" s="88">
        <v>89.8</v>
      </c>
      <c r="DY54" s="88">
        <v>100</v>
      </c>
      <c r="DZ54" s="89">
        <v>31.107970210000001</v>
      </c>
      <c r="EA54" s="88">
        <v>1</v>
      </c>
      <c r="EB54" s="89">
        <v>17.985697779999999</v>
      </c>
      <c r="EC54" s="88">
        <v>10.63</v>
      </c>
      <c r="ED54" s="77"/>
    </row>
    <row r="55" spans="1:134" ht="15.75" customHeight="1" x14ac:dyDescent="0.25">
      <c r="A55" s="112" t="s">
        <v>139</v>
      </c>
      <c r="B55" s="113">
        <v>1</v>
      </c>
      <c r="C55" s="113" t="s">
        <v>78</v>
      </c>
      <c r="D55" s="77" t="s">
        <v>79</v>
      </c>
      <c r="E55" s="77" t="s">
        <v>80</v>
      </c>
      <c r="F55" s="77" t="s">
        <v>81</v>
      </c>
      <c r="G55" s="78">
        <f t="shared" si="7"/>
        <v>56.100146842584159</v>
      </c>
      <c r="H55" s="79">
        <f t="shared" si="38"/>
        <v>66.310401573839314</v>
      </c>
      <c r="I55" s="79">
        <f t="shared" si="38"/>
        <v>73.403894402899269</v>
      </c>
      <c r="J55" s="79">
        <f t="shared" si="38"/>
        <v>57.266566567186636</v>
      </c>
      <c r="K55" s="79">
        <f t="shared" si="38"/>
        <v>36.520636885885402</v>
      </c>
      <c r="L55" s="79">
        <f t="shared" si="38"/>
        <v>46.999234783110161</v>
      </c>
      <c r="M55" s="80">
        <f t="shared" si="9"/>
        <v>59.49722711892138</v>
      </c>
      <c r="N55" s="80">
        <f t="shared" si="10"/>
        <v>56.114612387393969</v>
      </c>
      <c r="O55" s="80">
        <f t="shared" si="11"/>
        <v>35.660626380922302</v>
      </c>
      <c r="P55" s="80">
        <f t="shared" si="12"/>
        <v>8.7361769281681099</v>
      </c>
      <c r="Q55" s="80">
        <f t="shared" si="13"/>
        <v>38.741125838460775</v>
      </c>
      <c r="R55" s="81">
        <f t="shared" si="37"/>
        <v>0.69170098846787487</v>
      </c>
      <c r="S55" s="81">
        <f t="shared" si="37"/>
        <v>0.87826982787311814</v>
      </c>
      <c r="T55" s="81">
        <f t="shared" si="37"/>
        <v>0.13117411800147397</v>
      </c>
      <c r="U55" s="81">
        <f t="shared" si="37"/>
        <v>0</v>
      </c>
      <c r="V55" s="81">
        <f t="shared" si="37"/>
        <v>0.43886529294237431</v>
      </c>
      <c r="W55" s="82">
        <f t="shared" si="37"/>
        <v>0.94536753784588901</v>
      </c>
      <c r="X55" s="82">
        <f t="shared" si="37"/>
        <v>0.62187499999999996</v>
      </c>
      <c r="Y55" s="82">
        <f t="shared" si="37"/>
        <v>0.96499999999999997</v>
      </c>
      <c r="Z55" s="82">
        <f t="shared" si="37"/>
        <v>0.56000000000000005</v>
      </c>
      <c r="AA55" s="82">
        <f t="shared" si="37"/>
        <v>0.66666666666666663</v>
      </c>
      <c r="AB55" s="82">
        <f t="shared" si="37"/>
        <v>0.28454519258476596</v>
      </c>
      <c r="AC55" s="82">
        <f t="shared" si="37"/>
        <v>1</v>
      </c>
      <c r="AD55" s="82">
        <f t="shared" si="37"/>
        <v>0.79672131147540981</v>
      </c>
      <c r="AE55" s="82">
        <f t="shared" si="37"/>
        <v>0.44282026040602535</v>
      </c>
      <c r="AF55" s="82">
        <f t="shared" si="37"/>
        <v>0.9</v>
      </c>
      <c r="AG55" s="82">
        <f t="shared" si="37"/>
        <v>0.96857463524130194</v>
      </c>
      <c r="AH55" s="82">
        <f t="shared" si="37"/>
        <v>0.65217391304347816</v>
      </c>
      <c r="AI55" s="82">
        <f t="shared" si="37"/>
        <v>1</v>
      </c>
      <c r="AJ55" s="82">
        <f t="shared" si="37"/>
        <v>1</v>
      </c>
      <c r="AK55" s="82">
        <f t="shared" si="37"/>
        <v>0.18563535911602211</v>
      </c>
      <c r="AL55" s="82">
        <f t="shared" si="37"/>
        <v>0.30208269789797476</v>
      </c>
      <c r="AM55" s="82">
        <f t="shared" si="37"/>
        <v>4.0337891676794614E-2</v>
      </c>
      <c r="AN55" s="82">
        <f t="shared" si="37"/>
        <v>3.6087656249590226E-2</v>
      </c>
      <c r="AO55" s="82">
        <f t="shared" si="37"/>
        <v>0.14133877850205503</v>
      </c>
      <c r="AP55" s="82">
        <f t="shared" si="37"/>
        <v>0.34269662921348321</v>
      </c>
      <c r="AQ55" s="82">
        <f t="shared" si="37"/>
        <v>0.16633155376828673</v>
      </c>
      <c r="AR55" s="83">
        <f t="shared" si="37"/>
        <v>1</v>
      </c>
      <c r="AS55" s="83">
        <f t="shared" si="37"/>
        <v>0.5</v>
      </c>
      <c r="AT55" s="83">
        <f t="shared" si="37"/>
        <v>0.57894736842105265</v>
      </c>
      <c r="AU55" s="83">
        <f t="shared" si="37"/>
        <v>1</v>
      </c>
      <c r="AV55" s="83">
        <f t="shared" si="37"/>
        <v>1</v>
      </c>
      <c r="AW55" s="83">
        <f t="shared" si="37"/>
        <v>0.33333333333333331</v>
      </c>
      <c r="AX55" s="83">
        <f t="shared" si="37"/>
        <v>1</v>
      </c>
      <c r="AY55" s="83">
        <f t="shared" si="37"/>
        <v>0.8571428571428571</v>
      </c>
      <c r="AZ55" s="83">
        <f t="shared" si="37"/>
        <v>0</v>
      </c>
      <c r="BA55" s="83">
        <f t="shared" si="37"/>
        <v>4.2162636221822133E-3</v>
      </c>
      <c r="BB55" s="83">
        <f t="shared" si="37"/>
        <v>4.2433235956623259E-2</v>
      </c>
      <c r="BC55" s="83">
        <f t="shared" si="37"/>
        <v>0.66666666666666663</v>
      </c>
      <c r="BD55" s="83">
        <f t="shared" si="37"/>
        <v>0.25740284718239448</v>
      </c>
      <c r="BE55" s="83">
        <f t="shared" ref="BE55:BS55" si="40">IF(DL55="",VLOOKUP($B55,$Q$165:$BV$170,COLUMN(BE$157)-$R$162),IF((DL55-DL$171)/(DL$170-DL$171)&lt;0,0,IF((DL55-DL$171)/(DL$170-DL$171)&gt;1,1,(DL55-DL$171)/(DL$170-DL$171))))</f>
        <v>0.23675200596161811</v>
      </c>
      <c r="BF55" s="83">
        <f t="shared" si="40"/>
        <v>0.25</v>
      </c>
      <c r="BG55" s="83">
        <f t="shared" si="40"/>
        <v>0.15699999999999997</v>
      </c>
      <c r="BH55" s="84">
        <f t="shared" si="40"/>
        <v>0.21212121212121213</v>
      </c>
      <c r="BI55" s="84">
        <f t="shared" si="40"/>
        <v>1</v>
      </c>
      <c r="BJ55" s="84">
        <f t="shared" si="40"/>
        <v>0.27102125501883506</v>
      </c>
      <c r="BK55" s="84">
        <f t="shared" si="40"/>
        <v>0.20912047338955556</v>
      </c>
      <c r="BL55" s="84">
        <f t="shared" si="40"/>
        <v>0.47885445003115845</v>
      </c>
      <c r="BM55" s="84">
        <f t="shared" si="40"/>
        <v>0.29825261943390197</v>
      </c>
      <c r="BN55" s="84">
        <f t="shared" si="40"/>
        <v>0.22178983728558793</v>
      </c>
      <c r="BO55" s="84">
        <f t="shared" si="40"/>
        <v>0.3439189566522301</v>
      </c>
      <c r="BP55" s="85">
        <f t="shared" si="40"/>
        <v>0.96709010728625022</v>
      </c>
      <c r="BQ55" s="85">
        <f t="shared" si="40"/>
        <v>0.94947025264873686</v>
      </c>
      <c r="BR55" s="85">
        <f t="shared" si="40"/>
        <v>1</v>
      </c>
      <c r="BS55" s="85">
        <f t="shared" si="40"/>
        <v>0.68531931618617348</v>
      </c>
      <c r="BT55" s="86">
        <v>1</v>
      </c>
      <c r="BU55" s="85">
        <f t="shared" si="39"/>
        <v>0.23147505468931773</v>
      </c>
      <c r="BV55" s="85">
        <f t="shared" si="39"/>
        <v>0.83445429898993118</v>
      </c>
      <c r="BW55" s="87"/>
      <c r="BX55" s="87"/>
      <c r="BY55" s="88">
        <v>38.85</v>
      </c>
      <c r="BZ55" s="88">
        <v>0.38742393509127798</v>
      </c>
      <c r="CA55" s="88">
        <v>215.39739187885542</v>
      </c>
      <c r="CB55" s="88">
        <v>0.81541362742599999</v>
      </c>
      <c r="CC55" s="89">
        <v>10.301880000000001</v>
      </c>
      <c r="CD55" s="88">
        <v>97.77749</v>
      </c>
      <c r="CE55" s="88">
        <v>20.9</v>
      </c>
      <c r="CF55" s="88">
        <v>96.5</v>
      </c>
      <c r="CG55" s="88">
        <v>28</v>
      </c>
      <c r="CH55" s="88">
        <v>2</v>
      </c>
      <c r="CI55" s="88">
        <v>0.21329534662867999</v>
      </c>
      <c r="CJ55" s="88">
        <v>1</v>
      </c>
      <c r="CK55" s="88">
        <v>68.7</v>
      </c>
      <c r="CL55" s="88">
        <v>23.998000000000001</v>
      </c>
      <c r="CM55" s="89">
        <v>75</v>
      </c>
      <c r="CN55" s="88">
        <v>97.2</v>
      </c>
      <c r="CO55" s="89">
        <v>4.5999999999999996</v>
      </c>
      <c r="CP55" s="88">
        <v>0.59034509999999996</v>
      </c>
      <c r="CQ55" s="88">
        <v>65.683909999999997</v>
      </c>
      <c r="CR55" s="88">
        <v>16.8</v>
      </c>
      <c r="CS55" s="88">
        <v>14.91572</v>
      </c>
      <c r="CT55" s="88">
        <v>10.192449999999999</v>
      </c>
      <c r="CU55" s="88">
        <v>0.83203000000000005</v>
      </c>
      <c r="CV55" s="88">
        <v>14.6</v>
      </c>
      <c r="CW55" s="88">
        <v>6.2</v>
      </c>
      <c r="CX55" s="88">
        <v>17</v>
      </c>
      <c r="CY55" s="88">
        <v>1</v>
      </c>
      <c r="CZ55" s="88">
        <v>0.5</v>
      </c>
      <c r="DA55" s="88">
        <v>14</v>
      </c>
      <c r="DB55" s="88">
        <v>9</v>
      </c>
      <c r="DC55" s="88">
        <v>1</v>
      </c>
      <c r="DD55" s="88">
        <v>2</v>
      </c>
      <c r="DE55" s="88">
        <v>1</v>
      </c>
      <c r="DF55" s="88">
        <v>7</v>
      </c>
      <c r="DG55" s="89">
        <v>0</v>
      </c>
      <c r="DH55" s="89">
        <v>1.690336346</v>
      </c>
      <c r="DI55" s="89">
        <v>10.101002680000001</v>
      </c>
      <c r="DJ55" s="88">
        <v>2</v>
      </c>
      <c r="DK55" s="88">
        <v>1.9809139708291612</v>
      </c>
      <c r="DL55" s="89">
        <v>454.63625256315339</v>
      </c>
      <c r="DM55" s="89">
        <v>2</v>
      </c>
      <c r="DN55" s="89">
        <v>1.6279999999999999</v>
      </c>
      <c r="DO55" s="88">
        <v>42</v>
      </c>
      <c r="DP55" s="88">
        <v>14</v>
      </c>
      <c r="DQ55" s="89">
        <v>-2.43651971007696</v>
      </c>
      <c r="DR55" s="88">
        <v>12.692797164899803</v>
      </c>
      <c r="DS55" s="88">
        <v>119.5966667</v>
      </c>
      <c r="DT55" s="88">
        <v>4.4960446263790796</v>
      </c>
      <c r="DU55" s="88">
        <v>2.2149913800375098</v>
      </c>
      <c r="DV55" s="88">
        <v>7.3436000000000003</v>
      </c>
      <c r="DW55" s="89">
        <v>97.5</v>
      </c>
      <c r="DX55" s="88">
        <v>96.9</v>
      </c>
      <c r="DY55" s="88">
        <v>100</v>
      </c>
      <c r="DZ55" s="89">
        <v>67.997</v>
      </c>
      <c r="EA55" s="88">
        <v>1</v>
      </c>
      <c r="EB55" s="89">
        <v>24.281875169999999</v>
      </c>
      <c r="EC55" s="88">
        <v>73.63</v>
      </c>
      <c r="ED55" s="77"/>
    </row>
    <row r="56" spans="1:134" ht="15.75" customHeight="1" x14ac:dyDescent="0.25">
      <c r="A56" s="112" t="s">
        <v>140</v>
      </c>
      <c r="B56" s="113">
        <v>3</v>
      </c>
      <c r="C56" s="113" t="s">
        <v>108</v>
      </c>
      <c r="D56" s="77" t="s">
        <v>109</v>
      </c>
      <c r="E56" s="77"/>
      <c r="F56" s="77" t="s">
        <v>94</v>
      </c>
      <c r="G56" s="78">
        <f t="shared" si="7"/>
        <v>55.985836023757201</v>
      </c>
      <c r="H56" s="79">
        <f t="shared" si="38"/>
        <v>27.994549019996708</v>
      </c>
      <c r="I56" s="79">
        <f t="shared" si="38"/>
        <v>66.408543023738019</v>
      </c>
      <c r="J56" s="79">
        <f t="shared" si="38"/>
        <v>56.048345295901591</v>
      </c>
      <c r="K56" s="79">
        <f t="shared" si="38"/>
        <v>52.875294988324647</v>
      </c>
      <c r="L56" s="79">
        <f t="shared" si="38"/>
        <v>76.602447790825025</v>
      </c>
      <c r="M56" s="80">
        <f t="shared" si="9"/>
        <v>13.432615303064837</v>
      </c>
      <c r="N56" s="80">
        <f t="shared" si="10"/>
        <v>44.571805654278293</v>
      </c>
      <c r="O56" s="80">
        <f t="shared" si="11"/>
        <v>33.826474822584565</v>
      </c>
      <c r="P56" s="80">
        <f t="shared" si="12"/>
        <v>32.249151070302204</v>
      </c>
      <c r="Q56" s="80">
        <f t="shared" si="13"/>
        <v>72.956848818983858</v>
      </c>
      <c r="R56" s="81">
        <f t="shared" ref="R56:BS60" si="41">IF(BY56="",VLOOKUP($B56,$Q$165:$BV$170,COLUMN(R$157)-$R$162),IF((BY56-BY$171)/(BY$170-BY$171)&lt;0,0,IF((BY56-BY$171)/(BY$170-BY$171)&gt;1,1,(BY56-BY$171)/(BY$170-BY$171))))</f>
        <v>0.17992174629324545</v>
      </c>
      <c r="S56" s="81">
        <f t="shared" si="41"/>
        <v>0.411675053083636</v>
      </c>
      <c r="T56" s="81">
        <f t="shared" si="41"/>
        <v>0.10169891293994857</v>
      </c>
      <c r="U56" s="81">
        <f t="shared" si="41"/>
        <v>0</v>
      </c>
      <c r="V56" s="81">
        <f t="shared" si="41"/>
        <v>0.38271782703342855</v>
      </c>
      <c r="W56" s="82">
        <f t="shared" si="41"/>
        <v>0.18632769003166724</v>
      </c>
      <c r="X56" s="82">
        <f t="shared" si="41"/>
        <v>0.453125</v>
      </c>
      <c r="Y56" s="82">
        <f t="shared" si="41"/>
        <v>0.55799999999999994</v>
      </c>
      <c r="Z56" s="82">
        <f t="shared" si="41"/>
        <v>0.70200000000000007</v>
      </c>
      <c r="AA56" s="82">
        <f t="shared" si="41"/>
        <v>1</v>
      </c>
      <c r="AB56" s="82">
        <f t="shared" si="41"/>
        <v>9.61483046777446E-2</v>
      </c>
      <c r="AC56" s="82">
        <f t="shared" si="41"/>
        <v>1</v>
      </c>
      <c r="AD56" s="82">
        <f t="shared" si="41"/>
        <v>0.82950819672131137</v>
      </c>
      <c r="AE56" s="82">
        <f t="shared" si="41"/>
        <v>0.21062798343208453</v>
      </c>
      <c r="AF56" s="82">
        <f t="shared" si="41"/>
        <v>0.9</v>
      </c>
      <c r="AG56" s="82">
        <f t="shared" si="41"/>
        <v>0.93827160493827155</v>
      </c>
      <c r="AH56" s="82">
        <f t="shared" si="41"/>
        <v>0.71739130434782616</v>
      </c>
      <c r="AI56" s="82">
        <f t="shared" si="41"/>
        <v>1</v>
      </c>
      <c r="AJ56" s="82">
        <f t="shared" si="41"/>
        <v>1</v>
      </c>
      <c r="AK56" s="82">
        <f t="shared" si="41"/>
        <v>0</v>
      </c>
      <c r="AL56" s="82">
        <f t="shared" si="41"/>
        <v>0.23918894188461715</v>
      </c>
      <c r="AM56" s="82">
        <f t="shared" si="41"/>
        <v>8.9841964051176421E-2</v>
      </c>
      <c r="AN56" s="82">
        <f t="shared" si="41"/>
        <v>0.13526522327114673</v>
      </c>
      <c r="AO56" s="82">
        <f t="shared" si="41"/>
        <v>0.11934867404905888</v>
      </c>
      <c r="AP56" s="82">
        <f t="shared" si="41"/>
        <v>0.44943820224719111</v>
      </c>
      <c r="AQ56" s="82">
        <f t="shared" si="41"/>
        <v>0.12916868889967412</v>
      </c>
      <c r="AR56" s="83">
        <f t="shared" si="41"/>
        <v>1</v>
      </c>
      <c r="AS56" s="83">
        <f t="shared" si="41"/>
        <v>0.5</v>
      </c>
      <c r="AT56" s="83">
        <f t="shared" si="41"/>
        <v>0.73684210526315785</v>
      </c>
      <c r="AU56" s="83">
        <f t="shared" si="41"/>
        <v>0.88888888888888884</v>
      </c>
      <c r="AV56" s="83">
        <f t="shared" si="41"/>
        <v>1</v>
      </c>
      <c r="AW56" s="83">
        <f t="shared" si="41"/>
        <v>0.33333333333333331</v>
      </c>
      <c r="AX56" s="83">
        <f t="shared" si="41"/>
        <v>1</v>
      </c>
      <c r="AY56" s="83">
        <f t="shared" si="41"/>
        <v>1</v>
      </c>
      <c r="AZ56" s="83">
        <f t="shared" si="41"/>
        <v>0</v>
      </c>
      <c r="BA56" s="83">
        <f t="shared" si="41"/>
        <v>2.6575763228825723E-3</v>
      </c>
      <c r="BB56" s="83">
        <f t="shared" si="41"/>
        <v>3.0316382266180374E-3</v>
      </c>
      <c r="BC56" s="83">
        <f t="shared" si="41"/>
        <v>0.66666666666666663</v>
      </c>
      <c r="BD56" s="83">
        <f t="shared" si="41"/>
        <v>0.18008488380371354</v>
      </c>
      <c r="BE56" s="83">
        <f t="shared" si="41"/>
        <v>9.3996192860086591E-2</v>
      </c>
      <c r="BF56" s="83">
        <f t="shared" si="41"/>
        <v>0.75</v>
      </c>
      <c r="BG56" s="83">
        <f t="shared" si="41"/>
        <v>0</v>
      </c>
      <c r="BH56" s="84">
        <f t="shared" si="41"/>
        <v>0.63636363636363635</v>
      </c>
      <c r="BI56" s="84">
        <f t="shared" si="41"/>
        <v>1</v>
      </c>
      <c r="BJ56" s="84">
        <f t="shared" si="41"/>
        <v>0.33433256135403039</v>
      </c>
      <c r="BK56" s="84">
        <f t="shared" si="41"/>
        <v>0.39620593474250854</v>
      </c>
      <c r="BL56" s="84">
        <f t="shared" si="41"/>
        <v>0.75396615233799436</v>
      </c>
      <c r="BM56" s="84">
        <f t="shared" si="41"/>
        <v>9.8033120216474715E-2</v>
      </c>
      <c r="BN56" s="84">
        <f t="shared" si="41"/>
        <v>0.1587667006560958</v>
      </c>
      <c r="BO56" s="84">
        <f t="shared" si="41"/>
        <v>6.6170116437522339E-2</v>
      </c>
      <c r="BP56" s="85">
        <f t="shared" si="41"/>
        <v>0.93681300598960049</v>
      </c>
      <c r="BQ56" s="85">
        <f t="shared" si="41"/>
        <v>0.86797066014669932</v>
      </c>
      <c r="BR56" s="85">
        <f t="shared" si="41"/>
        <v>0.99260416017360986</v>
      </c>
      <c r="BS56" s="85">
        <f t="shared" si="41"/>
        <v>0.59952994292848572</v>
      </c>
      <c r="BT56" s="86">
        <v>1</v>
      </c>
      <c r="BU56" s="85">
        <f t="shared" si="39"/>
        <v>0.18002707540373455</v>
      </c>
      <c r="BV56" s="85">
        <f t="shared" si="39"/>
        <v>0.1196030559119466</v>
      </c>
      <c r="BW56" s="87"/>
      <c r="BX56" s="87"/>
      <c r="BY56" s="88">
        <v>13.997999999999999</v>
      </c>
      <c r="BZ56" s="88">
        <v>7.2434607645875296E-2</v>
      </c>
      <c r="CA56" s="88">
        <v>168.77799998904314</v>
      </c>
      <c r="CB56" s="88">
        <v>0.88148595099999993</v>
      </c>
      <c r="CC56" s="89">
        <v>8.9838799999999992</v>
      </c>
      <c r="CD56" s="88">
        <v>67.826430000000002</v>
      </c>
      <c r="CE56" s="88">
        <v>15.5</v>
      </c>
      <c r="CF56" s="88">
        <v>55.8</v>
      </c>
      <c r="CG56" s="88">
        <v>35.1</v>
      </c>
      <c r="CH56" s="88">
        <v>3</v>
      </c>
      <c r="CI56" s="88">
        <v>8.0246913580246895E-2</v>
      </c>
      <c r="CJ56" s="88">
        <v>1</v>
      </c>
      <c r="CK56" s="88">
        <v>69.7</v>
      </c>
      <c r="CL56" s="88">
        <v>11.497</v>
      </c>
      <c r="CM56" s="89">
        <v>75</v>
      </c>
      <c r="CN56" s="88">
        <v>94.5</v>
      </c>
      <c r="CO56" s="89">
        <v>4.9000000000000004</v>
      </c>
      <c r="CP56" s="88">
        <v>0.54741490000000004</v>
      </c>
      <c r="CQ56" s="88">
        <v>62.118119999999998</v>
      </c>
      <c r="CR56" s="88">
        <v>0</v>
      </c>
      <c r="CS56" s="88">
        <v>12.833069999999999</v>
      </c>
      <c r="CT56" s="88">
        <v>12.676299999999999</v>
      </c>
      <c r="CU56" s="88">
        <v>3.1010599999999999</v>
      </c>
      <c r="CV56" s="88">
        <v>12.5</v>
      </c>
      <c r="CW56" s="88">
        <v>8.1</v>
      </c>
      <c r="CX56" s="88">
        <v>13.65</v>
      </c>
      <c r="CY56" s="88">
        <v>1</v>
      </c>
      <c r="CZ56" s="88">
        <v>0.5</v>
      </c>
      <c r="DA56" s="88">
        <v>17</v>
      </c>
      <c r="DB56" s="88">
        <v>8</v>
      </c>
      <c r="DC56" s="88">
        <v>1</v>
      </c>
      <c r="DD56" s="88">
        <v>2</v>
      </c>
      <c r="DE56" s="88">
        <v>1</v>
      </c>
      <c r="DF56" s="88">
        <v>8</v>
      </c>
      <c r="DG56" s="89">
        <v>0</v>
      </c>
      <c r="DH56" s="89">
        <v>1.0654452029999999</v>
      </c>
      <c r="DI56" s="89">
        <v>0.72166510900000003</v>
      </c>
      <c r="DJ56" s="88">
        <v>2</v>
      </c>
      <c r="DK56" s="88"/>
      <c r="DL56" s="89">
        <v>203.83322947544977</v>
      </c>
      <c r="DM56" s="89">
        <v>4</v>
      </c>
      <c r="DN56" s="89">
        <v>1</v>
      </c>
      <c r="DO56" s="88">
        <v>70</v>
      </c>
      <c r="DP56" s="88">
        <v>14</v>
      </c>
      <c r="DQ56" s="89">
        <v>-1.1271342658443499</v>
      </c>
      <c r="DR56" s="88">
        <v>24.048155035724772</v>
      </c>
      <c r="DS56" s="88">
        <v>187.99333329999999</v>
      </c>
      <c r="DT56" s="88">
        <v>1.84718700732561</v>
      </c>
      <c r="DU56" s="88">
        <v>1.59993598504297</v>
      </c>
      <c r="DV56" s="88">
        <v>1.4415</v>
      </c>
      <c r="DW56" s="89">
        <v>95.2</v>
      </c>
      <c r="DX56" s="88">
        <v>91.9</v>
      </c>
      <c r="DY56" s="88">
        <v>99.359290999999999</v>
      </c>
      <c r="DZ56" s="89">
        <v>59.762950140000001</v>
      </c>
      <c r="EA56" s="88">
        <v>1</v>
      </c>
      <c r="EB56" s="89">
        <v>20.11774831</v>
      </c>
      <c r="EC56" s="88">
        <v>11.06</v>
      </c>
      <c r="ED56" s="77"/>
    </row>
    <row r="57" spans="1:134" ht="15.75" customHeight="1" x14ac:dyDescent="0.25">
      <c r="A57" s="112" t="s">
        <v>141</v>
      </c>
      <c r="B57" s="113">
        <v>4</v>
      </c>
      <c r="C57" s="113" t="s">
        <v>108</v>
      </c>
      <c r="D57" s="77" t="s">
        <v>109</v>
      </c>
      <c r="E57" s="77"/>
      <c r="F57" s="77" t="s">
        <v>96</v>
      </c>
      <c r="G57" s="78">
        <f t="shared" si="7"/>
        <v>55.613087582535194</v>
      </c>
      <c r="H57" s="79">
        <f t="shared" si="38"/>
        <v>48.32954157056632</v>
      </c>
      <c r="I57" s="79">
        <f t="shared" si="38"/>
        <v>66.491817573321342</v>
      </c>
      <c r="J57" s="79">
        <f t="shared" si="38"/>
        <v>61.013725770459736</v>
      </c>
      <c r="K57" s="79">
        <f t="shared" si="38"/>
        <v>44.443652272536568</v>
      </c>
      <c r="L57" s="79">
        <f t="shared" si="38"/>
        <v>57.786700725792031</v>
      </c>
      <c r="M57" s="80">
        <f t="shared" si="9"/>
        <v>37.880030033143242</v>
      </c>
      <c r="N57" s="80">
        <f t="shared" si="10"/>
        <v>44.709214338921484</v>
      </c>
      <c r="O57" s="80">
        <f t="shared" si="11"/>
        <v>41.302341932952558</v>
      </c>
      <c r="P57" s="80">
        <f t="shared" si="12"/>
        <v>20.127039075648558</v>
      </c>
      <c r="Q57" s="80">
        <f t="shared" si="13"/>
        <v>51.209399003959376</v>
      </c>
      <c r="R57" s="81">
        <f t="shared" si="41"/>
        <v>0.46451812191103797</v>
      </c>
      <c r="S57" s="81">
        <f t="shared" si="41"/>
        <v>0.75270648233675086</v>
      </c>
      <c r="T57" s="81">
        <f t="shared" si="41"/>
        <v>2.0130095409293718E-2</v>
      </c>
      <c r="U57" s="81">
        <f t="shared" si="41"/>
        <v>0</v>
      </c>
      <c r="V57" s="81">
        <f t="shared" si="41"/>
        <v>0.66930590996809225</v>
      </c>
      <c r="W57" s="82">
        <f t="shared" si="41"/>
        <v>0.9001341653653101</v>
      </c>
      <c r="X57" s="82">
        <f t="shared" si="41"/>
        <v>0.51875000000000004</v>
      </c>
      <c r="Y57" s="82">
        <f t="shared" si="41"/>
        <v>0.52200000000000002</v>
      </c>
      <c r="Z57" s="82">
        <f t="shared" si="41"/>
        <v>0.68400000000000005</v>
      </c>
      <c r="AA57" s="82">
        <f t="shared" si="41"/>
        <v>1</v>
      </c>
      <c r="AB57" s="82">
        <f t="shared" si="41"/>
        <v>0.28844491403323336</v>
      </c>
      <c r="AC57" s="82">
        <f t="shared" si="41"/>
        <v>1</v>
      </c>
      <c r="AD57" s="82">
        <f t="shared" si="41"/>
        <v>0.75737704918032778</v>
      </c>
      <c r="AE57" s="82">
        <f t="shared" si="41"/>
        <v>0.53082338082059466</v>
      </c>
      <c r="AF57" s="82">
        <f t="shared" si="41"/>
        <v>0.8</v>
      </c>
      <c r="AG57" s="82">
        <f t="shared" si="41"/>
        <v>0.89786756453423122</v>
      </c>
      <c r="AH57" s="82">
        <f t="shared" si="41"/>
        <v>0.62700228832951921</v>
      </c>
      <c r="AI57" s="82">
        <f t="shared" si="41"/>
        <v>1</v>
      </c>
      <c r="AJ57" s="82">
        <f t="shared" si="41"/>
        <v>1</v>
      </c>
      <c r="AK57" s="82">
        <f t="shared" si="41"/>
        <v>0.18545119705340701</v>
      </c>
      <c r="AL57" s="82">
        <f t="shared" si="41"/>
        <v>9.3052499593824667E-2</v>
      </c>
      <c r="AM57" s="82">
        <f t="shared" si="41"/>
        <v>0.13950248990227337</v>
      </c>
      <c r="AN57" s="82">
        <f t="shared" si="41"/>
        <v>6.7539510963587589E-3</v>
      </c>
      <c r="AO57" s="82">
        <f t="shared" si="41"/>
        <v>0.16437603078614627</v>
      </c>
      <c r="AP57" s="82">
        <f t="shared" si="41"/>
        <v>1</v>
      </c>
      <c r="AQ57" s="82">
        <f t="shared" si="41"/>
        <v>0.19850239201275735</v>
      </c>
      <c r="AR57" s="83">
        <f t="shared" si="41"/>
        <v>1</v>
      </c>
      <c r="AS57" s="83">
        <f t="shared" si="41"/>
        <v>0.5</v>
      </c>
      <c r="AT57" s="83">
        <f t="shared" si="41"/>
        <v>0.63157894736842102</v>
      </c>
      <c r="AU57" s="83">
        <f t="shared" si="41"/>
        <v>1</v>
      </c>
      <c r="AV57" s="83">
        <f t="shared" si="41"/>
        <v>1</v>
      </c>
      <c r="AW57" s="83">
        <f t="shared" si="41"/>
        <v>1</v>
      </c>
      <c r="AX57" s="83">
        <f t="shared" si="41"/>
        <v>1</v>
      </c>
      <c r="AY57" s="83">
        <f t="shared" si="41"/>
        <v>1</v>
      </c>
      <c r="AZ57" s="83">
        <f t="shared" si="41"/>
        <v>1</v>
      </c>
      <c r="BA57" s="83">
        <f t="shared" si="41"/>
        <v>2.4368708977557478E-4</v>
      </c>
      <c r="BB57" s="83">
        <f t="shared" si="41"/>
        <v>0</v>
      </c>
      <c r="BC57" s="83">
        <f t="shared" si="41"/>
        <v>0.66666666666666663</v>
      </c>
      <c r="BD57" s="83">
        <f t="shared" si="41"/>
        <v>0.11772245923383924</v>
      </c>
      <c r="BE57" s="83">
        <f t="shared" si="41"/>
        <v>0.40501363048967975</v>
      </c>
      <c r="BF57" s="83">
        <f t="shared" si="41"/>
        <v>0.75</v>
      </c>
      <c r="BG57" s="83">
        <f t="shared" si="41"/>
        <v>8.0000000000000071E-3</v>
      </c>
      <c r="BH57" s="84">
        <f t="shared" si="41"/>
        <v>0.43813131313131309</v>
      </c>
      <c r="BI57" s="84">
        <f t="shared" si="41"/>
        <v>0.7142857142857143</v>
      </c>
      <c r="BJ57" s="84">
        <f t="shared" si="41"/>
        <v>0.32542869250273287</v>
      </c>
      <c r="BK57" s="84">
        <f t="shared" si="41"/>
        <v>2.6059163878286568E-2</v>
      </c>
      <c r="BL57" s="84">
        <f t="shared" si="41"/>
        <v>0.23027649943822984</v>
      </c>
      <c r="BM57" s="84">
        <f t="shared" si="41"/>
        <v>0.12544036063243522</v>
      </c>
      <c r="BN57" s="84">
        <f t="shared" si="41"/>
        <v>0.18082237953025965</v>
      </c>
      <c r="BO57" s="84">
        <f t="shared" si="41"/>
        <v>0.16228408117117971</v>
      </c>
      <c r="BP57" s="85">
        <f t="shared" si="41"/>
        <v>0.96314092016060027</v>
      </c>
      <c r="BQ57" s="85">
        <f t="shared" si="41"/>
        <v>0.98207008964955189</v>
      </c>
      <c r="BR57" s="85">
        <f t="shared" si="41"/>
        <v>1</v>
      </c>
      <c r="BS57" s="85">
        <f t="shared" si="41"/>
        <v>0.71014953191524377</v>
      </c>
      <c r="BT57" s="86">
        <v>1</v>
      </c>
      <c r="BU57" s="85">
        <f t="shared" si="39"/>
        <v>0.43159009613361887</v>
      </c>
      <c r="BV57" s="85">
        <f t="shared" si="39"/>
        <v>0.40636614047735198</v>
      </c>
      <c r="BW57" s="87"/>
      <c r="BX57" s="87"/>
      <c r="BY57" s="88">
        <v>27.818000000000001</v>
      </c>
      <c r="BZ57" s="88">
        <v>0.30265849</v>
      </c>
      <c r="CA57" s="88">
        <v>39.764862929857209</v>
      </c>
      <c r="CB57" s="88">
        <v>0.76121809400000007</v>
      </c>
      <c r="CC57" s="89">
        <v>15.711220000000001</v>
      </c>
      <c r="CD57" s="88">
        <v>95.992620000000002</v>
      </c>
      <c r="CE57" s="88">
        <v>17.600000000000001</v>
      </c>
      <c r="CF57" s="88">
        <v>52.2</v>
      </c>
      <c r="CG57" s="88">
        <v>34.200000000000003</v>
      </c>
      <c r="CH57" s="88">
        <v>3</v>
      </c>
      <c r="CI57" s="88">
        <v>0.21604938271604901</v>
      </c>
      <c r="CJ57" s="88">
        <v>1</v>
      </c>
      <c r="CK57" s="88">
        <v>67.5</v>
      </c>
      <c r="CL57" s="88">
        <v>28.736000000000001</v>
      </c>
      <c r="CM57" s="89">
        <v>70</v>
      </c>
      <c r="CN57" s="88">
        <v>90.9</v>
      </c>
      <c r="CO57" s="89"/>
      <c r="CP57" s="88">
        <v>0.54306529999999997</v>
      </c>
      <c r="CQ57" s="88">
        <v>51.783589999999997</v>
      </c>
      <c r="CR57" s="88"/>
      <c r="CS57" s="88">
        <v>7.9939400000000003</v>
      </c>
      <c r="CT57" s="88">
        <v>15.167999999999999</v>
      </c>
      <c r="CU57" s="88">
        <v>0.16092000000000001</v>
      </c>
      <c r="CV57" s="88">
        <v>16.8</v>
      </c>
      <c r="CW57" s="88">
        <v>23.7</v>
      </c>
      <c r="CX57" s="88">
        <v>19.899999999999999</v>
      </c>
      <c r="CY57" s="88">
        <v>1</v>
      </c>
      <c r="CZ57" s="88">
        <v>0.5</v>
      </c>
      <c r="DA57" s="88">
        <v>15</v>
      </c>
      <c r="DB57" s="88">
        <v>9</v>
      </c>
      <c r="DC57" s="88">
        <v>1</v>
      </c>
      <c r="DD57" s="88">
        <v>4</v>
      </c>
      <c r="DE57" s="88">
        <v>1</v>
      </c>
      <c r="DF57" s="88">
        <v>8</v>
      </c>
      <c r="DG57" s="89">
        <v>1</v>
      </c>
      <c r="DH57" s="89">
        <v>9.7696249999999998E-2</v>
      </c>
      <c r="DI57" s="89">
        <v>0</v>
      </c>
      <c r="DJ57" s="88">
        <v>2</v>
      </c>
      <c r="DK57" s="88">
        <v>0.9725422085961537</v>
      </c>
      <c r="DL57" s="89">
        <v>750.24960227152496</v>
      </c>
      <c r="DM57" s="89">
        <v>4</v>
      </c>
      <c r="DN57" s="89">
        <v>1.032</v>
      </c>
      <c r="DO57" s="88"/>
      <c r="DP57" s="88">
        <v>12</v>
      </c>
      <c r="DQ57" s="89">
        <v>-1.31128141026623</v>
      </c>
      <c r="DR57" s="88">
        <v>1.5816896166728693</v>
      </c>
      <c r="DS57" s="88">
        <v>57.79666667</v>
      </c>
      <c r="DT57" s="88">
        <v>2.2097784525984299</v>
      </c>
      <c r="DU57" s="88">
        <v>1.81518176631171</v>
      </c>
      <c r="DV57" s="88">
        <v>3.4839000000000002</v>
      </c>
      <c r="DW57" s="89">
        <v>97.2</v>
      </c>
      <c r="DX57" s="88">
        <v>98.9</v>
      </c>
      <c r="DY57" s="88">
        <v>100</v>
      </c>
      <c r="DZ57" s="89">
        <v>70.380200000000002</v>
      </c>
      <c r="EA57" s="88">
        <v>1</v>
      </c>
      <c r="EB57" s="89">
        <v>40.478904300000004</v>
      </c>
      <c r="EC57" s="88">
        <v>36.159999999999997</v>
      </c>
      <c r="ED57" s="77"/>
    </row>
    <row r="58" spans="1:134" ht="15.75" customHeight="1" x14ac:dyDescent="0.25">
      <c r="A58" s="112" t="s">
        <v>142</v>
      </c>
      <c r="B58" s="113">
        <v>3</v>
      </c>
      <c r="C58" s="113" t="s">
        <v>108</v>
      </c>
      <c r="D58" s="77" t="s">
        <v>109</v>
      </c>
      <c r="E58" s="77"/>
      <c r="F58" s="77" t="s">
        <v>94</v>
      </c>
      <c r="G58" s="78">
        <f t="shared" si="7"/>
        <v>55.386065295049733</v>
      </c>
      <c r="H58" s="79">
        <f t="shared" si="38"/>
        <v>37.719347223125567</v>
      </c>
      <c r="I58" s="79">
        <f t="shared" si="38"/>
        <v>56.948238323526837</v>
      </c>
      <c r="J58" s="79">
        <f t="shared" si="38"/>
        <v>56.616632841192157</v>
      </c>
      <c r="K58" s="79">
        <f t="shared" si="38"/>
        <v>50.945273628302203</v>
      </c>
      <c r="L58" s="79">
        <f t="shared" si="38"/>
        <v>74.700834459101898</v>
      </c>
      <c r="M58" s="80">
        <f t="shared" si="9"/>
        <v>25.124096096430204</v>
      </c>
      <c r="N58" s="80">
        <f t="shared" si="10"/>
        <v>28.961657875823665</v>
      </c>
      <c r="O58" s="80">
        <f t="shared" si="11"/>
        <v>34.682087436932626</v>
      </c>
      <c r="P58" s="80">
        <f t="shared" si="12"/>
        <v>29.474373264020461</v>
      </c>
      <c r="Q58" s="80">
        <f t="shared" si="13"/>
        <v>70.758942971488466</v>
      </c>
      <c r="R58" s="81">
        <f t="shared" si="41"/>
        <v>0.52994233937397039</v>
      </c>
      <c r="S58" s="81">
        <f t="shared" si="41"/>
        <v>0.35569278120781911</v>
      </c>
      <c r="T58" s="81">
        <f t="shared" si="41"/>
        <v>0.10418037926367217</v>
      </c>
      <c r="U58" s="81">
        <f t="shared" si="41"/>
        <v>0</v>
      </c>
      <c r="V58" s="81">
        <f t="shared" si="41"/>
        <v>0.47054941871610595</v>
      </c>
      <c r="W58" s="82">
        <f t="shared" si="41"/>
        <v>0.75456130373645636</v>
      </c>
      <c r="X58" s="82">
        <f t="shared" si="41"/>
        <v>0.10625000000000001</v>
      </c>
      <c r="Y58" s="82">
        <f t="shared" si="41"/>
        <v>0.53</v>
      </c>
      <c r="Z58" s="82">
        <f t="shared" si="41"/>
        <v>0.76</v>
      </c>
      <c r="AA58" s="82">
        <f t="shared" si="41"/>
        <v>1</v>
      </c>
      <c r="AB58" s="82">
        <f t="shared" si="41"/>
        <v>0.16107962731725986</v>
      </c>
      <c r="AC58" s="82">
        <f t="shared" si="41"/>
        <v>1</v>
      </c>
      <c r="AD58" s="82">
        <f t="shared" si="41"/>
        <v>0.74098360655737694</v>
      </c>
      <c r="AE58" s="82">
        <f t="shared" si="41"/>
        <v>0.37784877133676326</v>
      </c>
      <c r="AF58" s="82">
        <f t="shared" si="41"/>
        <v>0.9</v>
      </c>
      <c r="AG58" s="82">
        <f t="shared" si="41"/>
        <v>0.82828282828282829</v>
      </c>
      <c r="AH58" s="82">
        <f t="shared" si="41"/>
        <v>0.54347826086956519</v>
      </c>
      <c r="AI58" s="82">
        <f t="shared" si="41"/>
        <v>1</v>
      </c>
      <c r="AJ58" s="82">
        <f t="shared" si="41"/>
        <v>1</v>
      </c>
      <c r="AK58" s="82">
        <f t="shared" si="41"/>
        <v>2.1319467013324666E-2</v>
      </c>
      <c r="AL58" s="82">
        <f t="shared" si="41"/>
        <v>0.50772035086299405</v>
      </c>
      <c r="AM58" s="82">
        <f t="shared" si="41"/>
        <v>0.3375648185757511</v>
      </c>
      <c r="AN58" s="82">
        <f t="shared" si="41"/>
        <v>3.4229139548728367E-2</v>
      </c>
      <c r="AO58" s="82">
        <f t="shared" si="41"/>
        <v>0.56752794575774235</v>
      </c>
      <c r="AP58" s="82">
        <f t="shared" si="41"/>
        <v>0.20786516853932585</v>
      </c>
      <c r="AQ58" s="82">
        <f t="shared" si="41"/>
        <v>0.49691465021146769</v>
      </c>
      <c r="AR58" s="83">
        <f t="shared" si="41"/>
        <v>1</v>
      </c>
      <c r="AS58" s="83">
        <f t="shared" si="41"/>
        <v>0.5</v>
      </c>
      <c r="AT58" s="83">
        <f t="shared" si="41"/>
        <v>0.94736842105263153</v>
      </c>
      <c r="AU58" s="83">
        <f t="shared" si="41"/>
        <v>0.33333333333333331</v>
      </c>
      <c r="AV58" s="83">
        <f t="shared" si="41"/>
        <v>1</v>
      </c>
      <c r="AW58" s="83">
        <f t="shared" si="41"/>
        <v>0.33333333333333331</v>
      </c>
      <c r="AX58" s="83">
        <f t="shared" si="41"/>
        <v>1</v>
      </c>
      <c r="AY58" s="83">
        <f t="shared" si="41"/>
        <v>0.8571428571428571</v>
      </c>
      <c r="AZ58" s="83">
        <f t="shared" si="41"/>
        <v>0</v>
      </c>
      <c r="BA58" s="83">
        <f t="shared" si="41"/>
        <v>3.0848355710004723E-3</v>
      </c>
      <c r="BB58" s="83">
        <f t="shared" si="41"/>
        <v>1.5774314788069128E-2</v>
      </c>
      <c r="BC58" s="83">
        <f t="shared" si="41"/>
        <v>1</v>
      </c>
      <c r="BD58" s="83">
        <f t="shared" si="41"/>
        <v>0.28708301989860147</v>
      </c>
      <c r="BE58" s="83">
        <f t="shared" si="41"/>
        <v>0.12164584769783492</v>
      </c>
      <c r="BF58" s="83">
        <f t="shared" si="41"/>
        <v>0.5</v>
      </c>
      <c r="BG58" s="83">
        <f t="shared" si="41"/>
        <v>3.3999999999999975E-2</v>
      </c>
      <c r="BH58" s="84">
        <f t="shared" si="41"/>
        <v>0.60606060606060608</v>
      </c>
      <c r="BI58" s="84">
        <f t="shared" si="41"/>
        <v>1</v>
      </c>
      <c r="BJ58" s="84">
        <f t="shared" si="41"/>
        <v>0.32540262477550108</v>
      </c>
      <c r="BK58" s="84">
        <f t="shared" si="41"/>
        <v>3.3551585772941921E-2</v>
      </c>
      <c r="BL58" s="84">
        <f t="shared" si="41"/>
        <v>0.38530923088710589</v>
      </c>
      <c r="BM58" s="84">
        <f t="shared" si="41"/>
        <v>0.19408203158235279</v>
      </c>
      <c r="BN58" s="84">
        <f t="shared" si="41"/>
        <v>9.8807475133976863E-2</v>
      </c>
      <c r="BO58" s="84">
        <f t="shared" si="41"/>
        <v>0.10784114844479495</v>
      </c>
      <c r="BP58" s="85">
        <f t="shared" si="41"/>
        <v>0.82886855788850133</v>
      </c>
      <c r="BQ58" s="85">
        <f t="shared" si="41"/>
        <v>0.60065199674001635</v>
      </c>
      <c r="BR58" s="85">
        <f t="shared" si="41"/>
        <v>0.98818052429268965</v>
      </c>
      <c r="BS58" s="85">
        <f t="shared" si="41"/>
        <v>0.48677171210359027</v>
      </c>
      <c r="BT58" s="86">
        <v>1</v>
      </c>
      <c r="BU58" s="85">
        <f t="shared" si="39"/>
        <v>9.0129354144851112E-2</v>
      </c>
      <c r="BV58" s="85">
        <f t="shared" si="39"/>
        <v>5.6480902835298594E-2</v>
      </c>
      <c r="BW58" s="87"/>
      <c r="BX58" s="87"/>
      <c r="BY58" s="88">
        <v>30.995000000000001</v>
      </c>
      <c r="BZ58" s="88">
        <v>3.4642032332563501E-2</v>
      </c>
      <c r="CA58" s="88">
        <v>172.7028056270554</v>
      </c>
      <c r="CB58" s="88">
        <v>0.26757640799999999</v>
      </c>
      <c r="CC58" s="89">
        <v>11.045629999999999</v>
      </c>
      <c r="CD58" s="88">
        <v>90.248440000000002</v>
      </c>
      <c r="CE58" s="88">
        <v>4.4000000000000004</v>
      </c>
      <c r="CF58" s="88">
        <v>53</v>
      </c>
      <c r="CG58" s="88">
        <v>38</v>
      </c>
      <c r="CH58" s="88">
        <v>3</v>
      </c>
      <c r="CI58" s="88">
        <v>0.12610229276895901</v>
      </c>
      <c r="CJ58" s="88">
        <v>1</v>
      </c>
      <c r="CK58" s="88">
        <v>67</v>
      </c>
      <c r="CL58" s="88">
        <v>20.5</v>
      </c>
      <c r="CM58" s="89">
        <v>75</v>
      </c>
      <c r="CN58" s="88">
        <v>84.7</v>
      </c>
      <c r="CO58" s="89">
        <v>4.0999999999999996</v>
      </c>
      <c r="CP58" s="88">
        <v>0.52965399999999996</v>
      </c>
      <c r="CQ58" s="88">
        <v>57.664369999999998</v>
      </c>
      <c r="CR58" s="88"/>
      <c r="CS58" s="88">
        <v>21.725159999999999</v>
      </c>
      <c r="CT58" s="88">
        <v>25.105709999999998</v>
      </c>
      <c r="CU58" s="88">
        <v>0.78951000000000005</v>
      </c>
      <c r="CV58" s="88">
        <v>55.3</v>
      </c>
      <c r="CW58" s="88">
        <v>3.8</v>
      </c>
      <c r="CX58" s="88">
        <v>46.8</v>
      </c>
      <c r="CY58" s="88">
        <v>1</v>
      </c>
      <c r="CZ58" s="88">
        <v>0.5</v>
      </c>
      <c r="DA58" s="88">
        <v>21</v>
      </c>
      <c r="DB58" s="88">
        <v>3</v>
      </c>
      <c r="DC58" s="88">
        <v>1</v>
      </c>
      <c r="DD58" s="88">
        <v>2</v>
      </c>
      <c r="DE58" s="88">
        <v>1</v>
      </c>
      <c r="DF58" s="88">
        <v>7</v>
      </c>
      <c r="DG58" s="89">
        <v>0</v>
      </c>
      <c r="DH58" s="89">
        <v>1.23673711</v>
      </c>
      <c r="DI58" s="89">
        <v>3.7549904540000001</v>
      </c>
      <c r="DJ58" s="88">
        <v>3</v>
      </c>
      <c r="DK58" s="88">
        <v>2.1951791837540027</v>
      </c>
      <c r="DL58" s="89">
        <v>252.41000452913363</v>
      </c>
      <c r="DM58" s="89">
        <v>3</v>
      </c>
      <c r="DN58" s="89">
        <v>1.1359999999999999</v>
      </c>
      <c r="DO58" s="88">
        <v>68</v>
      </c>
      <c r="DP58" s="88">
        <v>14</v>
      </c>
      <c r="DQ58" s="89">
        <v>-1.3118205351805201</v>
      </c>
      <c r="DR58" s="88">
        <v>2.0364504052330603</v>
      </c>
      <c r="DS58" s="88">
        <v>96.34</v>
      </c>
      <c r="DT58" s="88"/>
      <c r="DU58" s="88"/>
      <c r="DV58" s="88">
        <v>2.327</v>
      </c>
      <c r="DW58" s="89">
        <v>87</v>
      </c>
      <c r="DX58" s="88">
        <v>75.5</v>
      </c>
      <c r="DY58" s="88">
        <v>98.976067</v>
      </c>
      <c r="DZ58" s="89">
        <v>48.94043379</v>
      </c>
      <c r="EA58" s="88">
        <v>1</v>
      </c>
      <c r="EB58" s="89">
        <v>12.841553579999999</v>
      </c>
      <c r="EC58" s="88">
        <v>5.5350000000000001</v>
      </c>
      <c r="ED58" s="77"/>
    </row>
    <row r="59" spans="1:134" ht="15.75" customHeight="1" x14ac:dyDescent="0.25">
      <c r="A59" s="112" t="s">
        <v>143</v>
      </c>
      <c r="B59" s="113">
        <v>4</v>
      </c>
      <c r="C59" s="113" t="s">
        <v>108</v>
      </c>
      <c r="D59" s="77" t="s">
        <v>109</v>
      </c>
      <c r="E59" s="77"/>
      <c r="F59" s="77" t="s">
        <v>96</v>
      </c>
      <c r="G59" s="78">
        <f t="shared" si="7"/>
        <v>55.087178554771796</v>
      </c>
      <c r="H59" s="79">
        <f t="shared" si="38"/>
        <v>61.319568880393703</v>
      </c>
      <c r="I59" s="79">
        <f t="shared" si="38"/>
        <v>58.37778233376131</v>
      </c>
      <c r="J59" s="79">
        <f t="shared" si="38"/>
        <v>40.78099526691053</v>
      </c>
      <c r="K59" s="79">
        <f t="shared" si="38"/>
        <v>49.474821353222666</v>
      </c>
      <c r="L59" s="79">
        <f t="shared" si="38"/>
        <v>65.482724939570787</v>
      </c>
      <c r="M59" s="80">
        <f t="shared" si="9"/>
        <v>53.497079521046743</v>
      </c>
      <c r="N59" s="80">
        <f t="shared" si="10"/>
        <v>31.320502961972586</v>
      </c>
      <c r="O59" s="80">
        <f t="shared" si="11"/>
        <v>10.839982542883291</v>
      </c>
      <c r="P59" s="80">
        <f t="shared" si="12"/>
        <v>27.360314620628181</v>
      </c>
      <c r="Q59" s="80">
        <f t="shared" si="13"/>
        <v>60.104549421632846</v>
      </c>
      <c r="R59" s="81">
        <f t="shared" si="41"/>
        <v>0.58941515650741361</v>
      </c>
      <c r="S59" s="81">
        <f t="shared" si="41"/>
        <v>0.68998656935016289</v>
      </c>
      <c r="T59" s="81">
        <f t="shared" si="41"/>
        <v>2.8060927661755337E-2</v>
      </c>
      <c r="U59" s="81">
        <f t="shared" si="41"/>
        <v>0</v>
      </c>
      <c r="V59" s="81">
        <f t="shared" si="41"/>
        <v>0.28612927549320732</v>
      </c>
      <c r="W59" s="82">
        <f t="shared" si="41"/>
        <v>0.93255098904143652</v>
      </c>
      <c r="X59" s="82">
        <f t="shared" si="41"/>
        <v>0.22812500000000002</v>
      </c>
      <c r="Y59" s="82">
        <f t="shared" si="41"/>
        <v>0.81700000000000006</v>
      </c>
      <c r="Z59" s="82">
        <f t="shared" si="41"/>
        <v>0.33600000000000002</v>
      </c>
      <c r="AA59" s="82">
        <f t="shared" si="41"/>
        <v>0.66666666666666663</v>
      </c>
      <c r="AB59" s="82">
        <f t="shared" si="41"/>
        <v>0.23075593122658758</v>
      </c>
      <c r="AC59" s="82">
        <f t="shared" si="41"/>
        <v>0.5</v>
      </c>
      <c r="AD59" s="82">
        <f t="shared" si="41"/>
        <v>0.66557377049180322</v>
      </c>
      <c r="AE59" s="82">
        <f t="shared" si="41"/>
        <v>0.63725180631140999</v>
      </c>
      <c r="AF59" s="82">
        <f t="shared" si="41"/>
        <v>0.68</v>
      </c>
      <c r="AG59" s="82">
        <f t="shared" si="41"/>
        <v>0.87991021324354657</v>
      </c>
      <c r="AH59" s="82">
        <f t="shared" si="41"/>
        <v>0.71739130434782616</v>
      </c>
      <c r="AI59" s="82">
        <f t="shared" si="41"/>
        <v>1</v>
      </c>
      <c r="AJ59" s="82">
        <f t="shared" si="41"/>
        <v>1</v>
      </c>
      <c r="AK59" s="82">
        <f t="shared" si="41"/>
        <v>2.7624309392265192E-2</v>
      </c>
      <c r="AL59" s="82">
        <f t="shared" si="41"/>
        <v>0.19826579750182546</v>
      </c>
      <c r="AM59" s="82">
        <f t="shared" si="41"/>
        <v>0.10621616569001167</v>
      </c>
      <c r="AN59" s="82">
        <f t="shared" si="41"/>
        <v>6.3815484084156025E-3</v>
      </c>
      <c r="AO59" s="82">
        <f t="shared" si="41"/>
        <v>0.65653551140082211</v>
      </c>
      <c r="AP59" s="82">
        <f t="shared" si="41"/>
        <v>0.27528089887640456</v>
      </c>
      <c r="AQ59" s="82">
        <f t="shared" si="41"/>
        <v>0.60562989669278233</v>
      </c>
      <c r="AR59" s="83">
        <f t="shared" si="41"/>
        <v>1</v>
      </c>
      <c r="AS59" s="83">
        <f t="shared" si="41"/>
        <v>0.5</v>
      </c>
      <c r="AT59" s="83">
        <f t="shared" si="41"/>
        <v>0.73684210526315785</v>
      </c>
      <c r="AU59" s="83">
        <f t="shared" si="41"/>
        <v>0.88888888888888884</v>
      </c>
      <c r="AV59" s="83">
        <f t="shared" si="41"/>
        <v>0</v>
      </c>
      <c r="AW59" s="83">
        <f t="shared" si="41"/>
        <v>1</v>
      </c>
      <c r="AX59" s="83">
        <f t="shared" si="41"/>
        <v>1</v>
      </c>
      <c r="AY59" s="83">
        <f t="shared" si="41"/>
        <v>0.42857142857142855</v>
      </c>
      <c r="AZ59" s="83">
        <f t="shared" si="41"/>
        <v>0</v>
      </c>
      <c r="BA59" s="83">
        <f t="shared" si="41"/>
        <v>6.7961460791811411E-4</v>
      </c>
      <c r="BB59" s="83">
        <f t="shared" si="41"/>
        <v>5.0524011970865965E-2</v>
      </c>
      <c r="BC59" s="83">
        <f t="shared" si="41"/>
        <v>1</v>
      </c>
      <c r="BD59" s="83">
        <f t="shared" si="41"/>
        <v>0.48760436294390425</v>
      </c>
      <c r="BE59" s="83">
        <f t="shared" si="41"/>
        <v>0.46138168510818339</v>
      </c>
      <c r="BF59" s="83">
        <f t="shared" si="41"/>
        <v>0.75</v>
      </c>
      <c r="BG59" s="83">
        <f t="shared" si="41"/>
        <v>6.9249999999999978E-2</v>
      </c>
      <c r="BH59" s="84">
        <f t="shared" si="41"/>
        <v>0.43813131313131309</v>
      </c>
      <c r="BI59" s="84">
        <f t="shared" si="41"/>
        <v>0.7142857142857143</v>
      </c>
      <c r="BJ59" s="84">
        <f t="shared" si="41"/>
        <v>0.32569716437176349</v>
      </c>
      <c r="BK59" s="84">
        <f t="shared" si="41"/>
        <v>6.129683471337995E-3</v>
      </c>
      <c r="BL59" s="84">
        <f t="shared" si="41"/>
        <v>6.9867297741891349E-2</v>
      </c>
      <c r="BM59" s="84">
        <f t="shared" si="41"/>
        <v>9.5372017815496368E-2</v>
      </c>
      <c r="BN59" s="84">
        <f t="shared" si="41"/>
        <v>7.6053922446495517E-2</v>
      </c>
      <c r="BO59" s="84">
        <f t="shared" si="41"/>
        <v>0.14853805243111834</v>
      </c>
      <c r="BP59" s="85">
        <f t="shared" si="41"/>
        <v>0.8894227604818008</v>
      </c>
      <c r="BQ59" s="85">
        <f t="shared" si="41"/>
        <v>0.63814180929095354</v>
      </c>
      <c r="BR59" s="85">
        <f t="shared" si="41"/>
        <v>1</v>
      </c>
      <c r="BS59" s="85">
        <f t="shared" si="41"/>
        <v>0.77912026961384229</v>
      </c>
      <c r="BT59" s="86">
        <v>1</v>
      </c>
      <c r="BU59" s="85">
        <f t="shared" si="39"/>
        <v>0.30649659621657277</v>
      </c>
      <c r="BV59" s="85">
        <f t="shared" si="39"/>
        <v>0.21408635110540883</v>
      </c>
      <c r="BW59" s="87"/>
      <c r="BX59" s="87"/>
      <c r="BY59" s="88">
        <v>33.883000000000003</v>
      </c>
      <c r="BZ59" s="88">
        <v>0.26031746031746</v>
      </c>
      <c r="CA59" s="88">
        <v>52.308645950810231</v>
      </c>
      <c r="CB59" s="88">
        <v>0.43337406199999989</v>
      </c>
      <c r="CC59" s="89">
        <v>6.7165699999999999</v>
      </c>
      <c r="CD59" s="88">
        <v>97.27176</v>
      </c>
      <c r="CE59" s="88">
        <v>8.3000000000000007</v>
      </c>
      <c r="CF59" s="88">
        <v>81.7</v>
      </c>
      <c r="CG59" s="88">
        <v>16.8</v>
      </c>
      <c r="CH59" s="88">
        <v>2</v>
      </c>
      <c r="CI59" s="88">
        <v>0.17530864197530899</v>
      </c>
      <c r="CJ59" s="88">
        <v>0</v>
      </c>
      <c r="CK59" s="88">
        <v>64.7</v>
      </c>
      <c r="CL59" s="88">
        <v>34.466000000000001</v>
      </c>
      <c r="CM59" s="89">
        <v>64</v>
      </c>
      <c r="CN59" s="88">
        <v>89.3</v>
      </c>
      <c r="CO59" s="89">
        <v>4.9000000000000004</v>
      </c>
      <c r="CP59" s="88">
        <v>0.51220679999999996</v>
      </c>
      <c r="CQ59" s="88">
        <v>57.845829999999999</v>
      </c>
      <c r="CR59" s="88">
        <v>2.5</v>
      </c>
      <c r="CS59" s="88">
        <v>11.47795</v>
      </c>
      <c r="CT59" s="88">
        <v>13.497870000000001</v>
      </c>
      <c r="CU59" s="88">
        <v>0.15240000000000001</v>
      </c>
      <c r="CV59" s="88">
        <v>63.8</v>
      </c>
      <c r="CW59" s="88">
        <v>5</v>
      </c>
      <c r="CX59" s="88">
        <v>56.6</v>
      </c>
      <c r="CY59" s="88">
        <v>1</v>
      </c>
      <c r="CZ59" s="88">
        <v>0.5</v>
      </c>
      <c r="DA59" s="88">
        <v>17</v>
      </c>
      <c r="DB59" s="88">
        <v>8</v>
      </c>
      <c r="DC59" s="88">
        <v>0</v>
      </c>
      <c r="DD59" s="88">
        <v>4</v>
      </c>
      <c r="DE59" s="88">
        <v>1</v>
      </c>
      <c r="DF59" s="88">
        <v>4</v>
      </c>
      <c r="DG59" s="89">
        <v>0</v>
      </c>
      <c r="DH59" s="89">
        <v>0.27246334100000003</v>
      </c>
      <c r="DI59" s="89">
        <v>12.026968220000001</v>
      </c>
      <c r="DJ59" s="88">
        <v>3</v>
      </c>
      <c r="DK59" s="88">
        <v>3.642770094844487</v>
      </c>
      <c r="DL59" s="89">
        <v>849.28079544499462</v>
      </c>
      <c r="DM59" s="89">
        <v>4</v>
      </c>
      <c r="DN59" s="89">
        <v>1.2769999999999999</v>
      </c>
      <c r="DO59" s="88"/>
      <c r="DP59" s="88">
        <v>12</v>
      </c>
      <c r="DQ59" s="89">
        <v>-1.3057289556125</v>
      </c>
      <c r="DR59" s="88">
        <v>0.37204788094467811</v>
      </c>
      <c r="DS59" s="88">
        <v>17.916666670000001</v>
      </c>
      <c r="DT59" s="88">
        <v>1.8119812386693901</v>
      </c>
      <c r="DU59" s="88">
        <v>0.79272543993983902</v>
      </c>
      <c r="DV59" s="88">
        <v>3.1918000000000002</v>
      </c>
      <c r="DW59" s="89">
        <v>91.6</v>
      </c>
      <c r="DX59" s="88">
        <v>77.8</v>
      </c>
      <c r="DY59" s="88">
        <v>100</v>
      </c>
      <c r="DZ59" s="89">
        <v>77</v>
      </c>
      <c r="EA59" s="88">
        <v>1</v>
      </c>
      <c r="EB59" s="89">
        <v>30.354012900000001</v>
      </c>
      <c r="EC59" s="88">
        <v>19.329999999999998</v>
      </c>
      <c r="ED59" s="77"/>
    </row>
    <row r="60" spans="1:134" ht="15.75" customHeight="1" x14ac:dyDescent="0.25">
      <c r="A60" s="112" t="s">
        <v>144</v>
      </c>
      <c r="B60" s="113">
        <v>2</v>
      </c>
      <c r="C60" s="113" t="s">
        <v>120</v>
      </c>
      <c r="D60" s="77" t="s">
        <v>124</v>
      </c>
      <c r="E60" s="77"/>
      <c r="F60" s="77" t="s">
        <v>145</v>
      </c>
      <c r="G60" s="78">
        <f t="shared" si="7"/>
        <v>54.879805071324085</v>
      </c>
      <c r="H60" s="79">
        <f t="shared" si="38"/>
        <v>44.746882650100574</v>
      </c>
      <c r="I60" s="79">
        <f t="shared" si="38"/>
        <v>48.385228860627315</v>
      </c>
      <c r="J60" s="79">
        <f t="shared" si="38"/>
        <v>56.724301834822853</v>
      </c>
      <c r="K60" s="79">
        <f t="shared" si="38"/>
        <v>59.149298385290784</v>
      </c>
      <c r="L60" s="79">
        <f t="shared" si="38"/>
        <v>65.393313625778873</v>
      </c>
      <c r="M60" s="80">
        <f t="shared" si="9"/>
        <v>33.572836497309474</v>
      </c>
      <c r="N60" s="80">
        <f t="shared" si="10"/>
        <v>14.832108418375112</v>
      </c>
      <c r="O60" s="80">
        <f t="shared" si="11"/>
        <v>34.844193662712193</v>
      </c>
      <c r="P60" s="80">
        <f t="shared" si="12"/>
        <v>41.269240558967461</v>
      </c>
      <c r="Q60" s="80">
        <f t="shared" si="13"/>
        <v>60.001206830298884</v>
      </c>
      <c r="R60" s="81">
        <f t="shared" si="41"/>
        <v>0.28550247116968702</v>
      </c>
      <c r="S60" s="81">
        <f t="shared" si="41"/>
        <v>0.49633898858857523</v>
      </c>
      <c r="T60" s="81">
        <f t="shared" si="41"/>
        <v>0.16557709471810897</v>
      </c>
      <c r="U60" s="81">
        <f t="shared" si="41"/>
        <v>0</v>
      </c>
      <c r="V60" s="81">
        <f t="shared" si="41"/>
        <v>0</v>
      </c>
      <c r="W60" s="82">
        <f t="shared" si="41"/>
        <v>0.65306770936888503</v>
      </c>
      <c r="X60" s="82">
        <f t="shared" si="41"/>
        <v>1.8750000000000003E-2</v>
      </c>
      <c r="Y60" s="82">
        <f t="shared" si="41"/>
        <v>0.19699999999999998</v>
      </c>
      <c r="Z60" s="82">
        <f t="shared" si="41"/>
        <v>0.59</v>
      </c>
      <c r="AA60" s="82">
        <f t="shared" si="41"/>
        <v>1</v>
      </c>
      <c r="AB60" s="82">
        <f t="shared" si="41"/>
        <v>0.11537796561329358</v>
      </c>
      <c r="AC60" s="82">
        <f t="shared" si="41"/>
        <v>1</v>
      </c>
      <c r="AD60" s="82">
        <f t="shared" si="41"/>
        <v>0.54754098360655734</v>
      </c>
      <c r="AE60" s="82">
        <f t="shared" si="41"/>
        <v>0.23390107542859262</v>
      </c>
      <c r="AF60" s="82">
        <f t="shared" si="41"/>
        <v>0.56000000000000005</v>
      </c>
      <c r="AG60" s="82">
        <f t="shared" si="41"/>
        <v>0.70707070707070718</v>
      </c>
      <c r="AH60" s="82">
        <f t="shared" si="41"/>
        <v>0.60869565217391319</v>
      </c>
      <c r="AI60" s="82">
        <f t="shared" si="41"/>
        <v>1</v>
      </c>
      <c r="AJ60" s="82">
        <f t="shared" si="41"/>
        <v>1</v>
      </c>
      <c r="AK60" s="82">
        <f t="shared" si="41"/>
        <v>0</v>
      </c>
      <c r="AL60" s="82">
        <f t="shared" si="41"/>
        <v>0.89818528721275537</v>
      </c>
      <c r="AM60" s="82">
        <f t="shared" si="41"/>
        <v>0.46203222901759572</v>
      </c>
      <c r="AN60" s="82">
        <f t="shared" si="41"/>
        <v>0.11242233961551608</v>
      </c>
      <c r="AO60" s="82">
        <f t="shared" si="41"/>
        <v>0.40626717976910393</v>
      </c>
      <c r="AP60" s="82">
        <f t="shared" si="41"/>
        <v>0.1460674157303371</v>
      </c>
      <c r="AQ60" s="82">
        <f t="shared" si="41"/>
        <v>0.37766068085696447</v>
      </c>
      <c r="AR60" s="83">
        <f t="shared" si="41"/>
        <v>1</v>
      </c>
      <c r="AS60" s="83">
        <f t="shared" si="41"/>
        <v>0.5</v>
      </c>
      <c r="AT60" s="83">
        <f t="shared" si="41"/>
        <v>0.57894736842105265</v>
      </c>
      <c r="AU60" s="83">
        <f t="shared" si="41"/>
        <v>0.66666666666666663</v>
      </c>
      <c r="AV60" s="83">
        <f t="shared" si="41"/>
        <v>1</v>
      </c>
      <c r="AW60" s="83">
        <f t="shared" si="41"/>
        <v>0</v>
      </c>
      <c r="AX60" s="83">
        <f t="shared" si="41"/>
        <v>0.66666666666666696</v>
      </c>
      <c r="AY60" s="83">
        <f t="shared" si="41"/>
        <v>0.7142857142857143</v>
      </c>
      <c r="AZ60" s="83">
        <f t="shared" si="41"/>
        <v>1</v>
      </c>
      <c r="BA60" s="83">
        <f t="shared" si="41"/>
        <v>3.1787196807451876E-3</v>
      </c>
      <c r="BB60" s="83">
        <f t="shared" si="41"/>
        <v>3.7991665255166465E-2</v>
      </c>
      <c r="BC60" s="83">
        <f t="shared" si="41"/>
        <v>1</v>
      </c>
      <c r="BD60" s="83">
        <f t="shared" si="41"/>
        <v>0.16014029935122182</v>
      </c>
      <c r="BE60" s="83">
        <f t="shared" ref="BE60:BS60" si="42">IF(DL60="",VLOOKUP($B60,$Q$165:$BV$170,COLUMN(BE$157)-$R$162),IF((DL60-DL$171)/(DL$170-DL$171)&lt;0,0,IF((DL60-DL$171)/(DL$170-DL$171)&gt;1,1,(DL60-DL$171)/(DL$170-DL$171))))</f>
        <v>7.058755446562831E-2</v>
      </c>
      <c r="BF60" s="83">
        <f t="shared" si="42"/>
        <v>0.75</v>
      </c>
      <c r="BG60" s="83">
        <f t="shared" si="42"/>
        <v>1.4749999999999985E-2</v>
      </c>
      <c r="BH60" s="84">
        <f t="shared" si="42"/>
        <v>0.43939393939393939</v>
      </c>
      <c r="BI60" s="84">
        <f t="shared" si="42"/>
        <v>1</v>
      </c>
      <c r="BJ60" s="84">
        <f t="shared" si="42"/>
        <v>0.35101174200414931</v>
      </c>
      <c r="BK60" s="84">
        <f t="shared" si="42"/>
        <v>0.22688975977773776</v>
      </c>
      <c r="BL60" s="84">
        <f t="shared" si="42"/>
        <v>0.25729292714612884</v>
      </c>
      <c r="BM60" s="84">
        <f t="shared" si="42"/>
        <v>3.3362555276226738E-2</v>
      </c>
      <c r="BN60" s="84">
        <f t="shared" si="42"/>
        <v>2.8994543077500823E-2</v>
      </c>
      <c r="BO60" s="84">
        <f t="shared" si="42"/>
        <v>4.6875793317271888E-2</v>
      </c>
      <c r="BP60" s="85">
        <f t="shared" si="42"/>
        <v>0.70907654841045231</v>
      </c>
      <c r="BQ60" s="85">
        <f t="shared" si="42"/>
        <v>0.84189079054604721</v>
      </c>
      <c r="BR60" s="85">
        <f t="shared" si="42"/>
        <v>0.87447646418542668</v>
      </c>
      <c r="BS60" s="85">
        <f t="shared" si="42"/>
        <v>0.40091582560358163</v>
      </c>
      <c r="BT60" s="86">
        <v>1</v>
      </c>
      <c r="BU60" s="85">
        <f t="shared" si="39"/>
        <v>0.22165599362137403</v>
      </c>
      <c r="BV60" s="85">
        <f t="shared" si="39"/>
        <v>0.10886372127085171</v>
      </c>
      <c r="BW60" s="87"/>
      <c r="BX60" s="87"/>
      <c r="BY60" s="88">
        <v>19.125</v>
      </c>
      <c r="BZ60" s="88">
        <v>0.129589632829374</v>
      </c>
      <c r="CA60" s="88">
        <v>269.8107827401264</v>
      </c>
      <c r="CB60" s="88">
        <v>0.77342296200000005</v>
      </c>
      <c r="CC60" s="89">
        <v>-11.90915</v>
      </c>
      <c r="CD60" s="88">
        <v>86.243589999999998</v>
      </c>
      <c r="CE60" s="88">
        <v>1.6</v>
      </c>
      <c r="CF60" s="88">
        <v>19.7</v>
      </c>
      <c r="CG60" s="88">
        <v>29.5</v>
      </c>
      <c r="CH60" s="88">
        <v>3</v>
      </c>
      <c r="CI60" s="88">
        <v>9.3827160493827194E-2</v>
      </c>
      <c r="CJ60" s="88">
        <v>1</v>
      </c>
      <c r="CK60" s="88">
        <v>61.1</v>
      </c>
      <c r="CL60" s="88">
        <v>12.75</v>
      </c>
      <c r="CM60" s="89">
        <v>58</v>
      </c>
      <c r="CN60" s="88">
        <v>73.900000000000006</v>
      </c>
      <c r="CO60" s="89">
        <v>4.4000000000000004</v>
      </c>
      <c r="CP60" s="88">
        <v>0.55519260000000004</v>
      </c>
      <c r="CQ60" s="88">
        <v>58.608800000000002</v>
      </c>
      <c r="CR60" s="88">
        <v>0</v>
      </c>
      <c r="CS60" s="88">
        <v>34.65493</v>
      </c>
      <c r="CT60" s="88">
        <v>31.350819999999999</v>
      </c>
      <c r="CU60" s="88">
        <v>2.5784500000000001</v>
      </c>
      <c r="CV60" s="88">
        <v>39.9</v>
      </c>
      <c r="CW60" s="88">
        <v>2.7</v>
      </c>
      <c r="CX60" s="88">
        <v>36.049999999999997</v>
      </c>
      <c r="CY60" s="88">
        <v>1</v>
      </c>
      <c r="CZ60" s="88">
        <v>0.5</v>
      </c>
      <c r="DA60" s="88">
        <v>14</v>
      </c>
      <c r="DB60" s="88">
        <v>6</v>
      </c>
      <c r="DC60" s="88">
        <v>1</v>
      </c>
      <c r="DD60" s="88">
        <v>1</v>
      </c>
      <c r="DE60" s="88">
        <v>0.66666666666666696</v>
      </c>
      <c r="DF60" s="88">
        <v>6</v>
      </c>
      <c r="DG60" s="89">
        <v>1</v>
      </c>
      <c r="DH60" s="89">
        <v>1.274376057</v>
      </c>
      <c r="DI60" s="89">
        <v>9.0437107589999997</v>
      </c>
      <c r="DJ60" s="88">
        <v>3</v>
      </c>
      <c r="DK60" s="88">
        <v>1.278762378925552</v>
      </c>
      <c r="DL60" s="89">
        <v>162.70735762376236</v>
      </c>
      <c r="DM60" s="89">
        <v>4</v>
      </c>
      <c r="DN60" s="89">
        <v>1.0589999999999999</v>
      </c>
      <c r="DO60" s="88">
        <v>57</v>
      </c>
      <c r="DP60" s="88">
        <v>14</v>
      </c>
      <c r="DQ60" s="89">
        <v>-0.78218045539278602</v>
      </c>
      <c r="DR60" s="88">
        <v>13.771323548445549</v>
      </c>
      <c r="DS60" s="88">
        <v>64.513333329999995</v>
      </c>
      <c r="DT60" s="88">
        <v>0.99161040594552996</v>
      </c>
      <c r="DU60" s="88">
        <v>0.33346354480194601</v>
      </c>
      <c r="DV60" s="88">
        <v>1.0315000000000001</v>
      </c>
      <c r="DW60" s="89">
        <v>77.900000000000006</v>
      </c>
      <c r="DX60" s="88">
        <v>90.3</v>
      </c>
      <c r="DY60" s="88">
        <v>89.125770568847699</v>
      </c>
      <c r="DZ60" s="89">
        <v>40.700000000000003</v>
      </c>
      <c r="EA60" s="88">
        <v>1</v>
      </c>
      <c r="EB60" s="89">
        <v>23.487134220000002</v>
      </c>
      <c r="EC60" s="88">
        <v>10.119999999999999</v>
      </c>
      <c r="ED60" s="77"/>
    </row>
    <row r="61" spans="1:134" ht="15.75" customHeight="1" x14ac:dyDescent="0.25">
      <c r="A61" s="112" t="s">
        <v>146</v>
      </c>
      <c r="B61" s="113">
        <v>2</v>
      </c>
      <c r="C61" s="113" t="s">
        <v>108</v>
      </c>
      <c r="D61" s="77" t="s">
        <v>109</v>
      </c>
      <c r="E61" s="77"/>
      <c r="F61" s="77" t="s">
        <v>87</v>
      </c>
      <c r="G61" s="78">
        <f t="shared" si="7"/>
        <v>54.842773265753102</v>
      </c>
      <c r="H61" s="79">
        <f t="shared" si="38"/>
        <v>45.449021514689832</v>
      </c>
      <c r="I61" s="79">
        <f t="shared" si="38"/>
        <v>48.003126039396911</v>
      </c>
      <c r="J61" s="79">
        <f t="shared" si="38"/>
        <v>48.458188923783631</v>
      </c>
      <c r="K61" s="79">
        <f t="shared" si="38"/>
        <v>52.180381315605928</v>
      </c>
      <c r="L61" s="79">
        <f t="shared" si="38"/>
        <v>80.123148535289218</v>
      </c>
      <c r="M61" s="80">
        <f t="shared" si="9"/>
        <v>34.416971550618811</v>
      </c>
      <c r="N61" s="80">
        <f t="shared" si="10"/>
        <v>14.201612710785694</v>
      </c>
      <c r="O61" s="80">
        <f t="shared" si="11"/>
        <v>22.398750265401222</v>
      </c>
      <c r="P61" s="80">
        <f t="shared" si="12"/>
        <v>31.250078688886063</v>
      </c>
      <c r="Q61" s="80">
        <f t="shared" si="13"/>
        <v>77.02611391323272</v>
      </c>
      <c r="R61" s="81">
        <f t="shared" ref="R61:BS65" si="43">IF(BY61="",VLOOKUP($B61,$Q$165:$BV$170,COLUMN(R$157)-$R$162),IF((BY61-BY$171)/(BY$170-BY$171)&lt;0,0,IF((BY61-BY$171)/(BY$170-BY$171)&gt;1,1,(BY61-BY$171)/(BY$170-BY$171))))</f>
        <v>0.45428336079077442</v>
      </c>
      <c r="S61" s="81">
        <f t="shared" si="43"/>
        <v>0.35583709239874844</v>
      </c>
      <c r="T61" s="81">
        <f t="shared" si="43"/>
        <v>3.5247336768595552E-2</v>
      </c>
      <c r="U61" s="81">
        <f t="shared" si="43"/>
        <v>0</v>
      </c>
      <c r="V61" s="81">
        <f t="shared" si="43"/>
        <v>0.14742419649712429</v>
      </c>
      <c r="W61" s="82">
        <f t="shared" si="43"/>
        <v>0.67999252289846523</v>
      </c>
      <c r="X61" s="82">
        <f t="shared" si="43"/>
        <v>7.4999999999999997E-2</v>
      </c>
      <c r="Y61" s="82">
        <f t="shared" si="43"/>
        <v>0.106</v>
      </c>
      <c r="Z61" s="82">
        <f t="shared" si="43"/>
        <v>0.32</v>
      </c>
      <c r="AA61" s="82">
        <f t="shared" si="43"/>
        <v>0.66666666666666663</v>
      </c>
      <c r="AB61" s="82">
        <f t="shared" si="43"/>
        <v>5.2444529824224297E-2</v>
      </c>
      <c r="AC61" s="82">
        <f t="shared" si="43"/>
        <v>0</v>
      </c>
      <c r="AD61" s="82">
        <f t="shared" si="43"/>
        <v>0.60655737704918022</v>
      </c>
      <c r="AE61" s="82">
        <f t="shared" si="43"/>
        <v>0.15262170545515333</v>
      </c>
      <c r="AF61" s="82">
        <f t="shared" si="43"/>
        <v>0.72</v>
      </c>
      <c r="AG61" s="82">
        <f t="shared" si="43"/>
        <v>0.90011223344556668</v>
      </c>
      <c r="AH61" s="82">
        <f t="shared" si="43"/>
        <v>0.57971014492753625</v>
      </c>
      <c r="AI61" s="82">
        <f t="shared" si="43"/>
        <v>1</v>
      </c>
      <c r="AJ61" s="82">
        <f t="shared" si="43"/>
        <v>1</v>
      </c>
      <c r="AK61" s="82">
        <f t="shared" si="43"/>
        <v>0</v>
      </c>
      <c r="AL61" s="82">
        <f t="shared" si="43"/>
        <v>0.43173174430705274</v>
      </c>
      <c r="AM61" s="82">
        <f t="shared" si="43"/>
        <v>0.39519490515730443</v>
      </c>
      <c r="AN61" s="82">
        <f t="shared" si="43"/>
        <v>8.4385050392377804E-3</v>
      </c>
      <c r="AO61" s="82">
        <f t="shared" si="43"/>
        <v>0.41150291892457924</v>
      </c>
      <c r="AP61" s="82">
        <f t="shared" si="43"/>
        <v>0.23595505617977533</v>
      </c>
      <c r="AQ61" s="82">
        <f t="shared" si="43"/>
        <v>0.40872217985162584</v>
      </c>
      <c r="AR61" s="83">
        <f t="shared" si="43"/>
        <v>1</v>
      </c>
      <c r="AS61" s="83">
        <f t="shared" si="43"/>
        <v>0.5</v>
      </c>
      <c r="AT61" s="83">
        <f t="shared" si="43"/>
        <v>0</v>
      </c>
      <c r="AU61" s="83">
        <f t="shared" si="43"/>
        <v>0.77777777777777779</v>
      </c>
      <c r="AV61" s="83">
        <f t="shared" si="43"/>
        <v>1</v>
      </c>
      <c r="AW61" s="83">
        <f t="shared" si="43"/>
        <v>0.66666666666666663</v>
      </c>
      <c r="AX61" s="83">
        <f t="shared" si="43"/>
        <v>1</v>
      </c>
      <c r="AY61" s="83">
        <f t="shared" si="43"/>
        <v>0.7142857142857143</v>
      </c>
      <c r="AZ61" s="83">
        <f t="shared" si="43"/>
        <v>0</v>
      </c>
      <c r="BA61" s="83">
        <f t="shared" si="43"/>
        <v>3.09009124773078E-3</v>
      </c>
      <c r="BB61" s="83">
        <f t="shared" si="43"/>
        <v>2.2350914660529998E-3</v>
      </c>
      <c r="BC61" s="83">
        <f t="shared" si="43"/>
        <v>0.66666666666666663</v>
      </c>
      <c r="BD61" s="83">
        <f t="shared" si="43"/>
        <v>0.11603301703233167</v>
      </c>
      <c r="BE61" s="83">
        <f t="shared" si="43"/>
        <v>0.20127687249105311</v>
      </c>
      <c r="BF61" s="83">
        <f t="shared" si="43"/>
        <v>0.75</v>
      </c>
      <c r="BG61" s="83">
        <f t="shared" si="43"/>
        <v>0.14698076923076919</v>
      </c>
      <c r="BH61" s="84">
        <f t="shared" si="43"/>
        <v>0.65151515151515149</v>
      </c>
      <c r="BI61" s="84">
        <f t="shared" si="43"/>
        <v>0.7142857142857143</v>
      </c>
      <c r="BJ61" s="84">
        <f t="shared" si="43"/>
        <v>0.35037736953472015</v>
      </c>
      <c r="BK61" s="84">
        <f t="shared" si="43"/>
        <v>4.0197062586963032E-2</v>
      </c>
      <c r="BL61" s="84">
        <f t="shared" si="43"/>
        <v>9.3142989301906828E-2</v>
      </c>
      <c r="BM61" s="84">
        <f t="shared" si="43"/>
        <v>0.12990528011279823</v>
      </c>
      <c r="BN61" s="84">
        <f t="shared" si="43"/>
        <v>0.16378613735751291</v>
      </c>
      <c r="BO61" s="84">
        <f t="shared" si="43"/>
        <v>0.11953774359488825</v>
      </c>
      <c r="BP61" s="85">
        <f t="shared" si="43"/>
        <v>0.91311788323570076</v>
      </c>
      <c r="BQ61" s="85">
        <f t="shared" si="43"/>
        <v>0.85656071719641402</v>
      </c>
      <c r="BR61" s="85">
        <f t="shared" si="43"/>
        <v>1</v>
      </c>
      <c r="BS61" s="85">
        <f t="shared" si="43"/>
        <v>0.45956073753248539</v>
      </c>
      <c r="BT61" s="86">
        <v>1</v>
      </c>
      <c r="BU61" s="85">
        <f t="shared" si="39"/>
        <v>2.8714194987671669E-2</v>
      </c>
      <c r="BV61" s="85">
        <f t="shared" si="39"/>
        <v>0.12245926193351438</v>
      </c>
      <c r="BW61" s="87"/>
      <c r="BX61" s="87"/>
      <c r="BY61" s="88">
        <v>27.321000000000002</v>
      </c>
      <c r="BZ61" s="88">
        <v>3.4739454094292799E-2</v>
      </c>
      <c r="CA61" s="88">
        <v>63.675013775325077</v>
      </c>
      <c r="CB61" s="88">
        <v>0.91328567999999999</v>
      </c>
      <c r="CC61" s="89"/>
      <c r="CD61" s="88">
        <v>87.306020000000004</v>
      </c>
      <c r="CE61" s="88">
        <v>3.4</v>
      </c>
      <c r="CF61" s="88">
        <v>10.6</v>
      </c>
      <c r="CG61" s="88">
        <v>16</v>
      </c>
      <c r="CH61" s="88">
        <v>2</v>
      </c>
      <c r="CI61" s="88">
        <v>4.9382716049382699E-2</v>
      </c>
      <c r="CJ61" s="88">
        <v>-1</v>
      </c>
      <c r="CK61" s="88">
        <v>62.9</v>
      </c>
      <c r="CL61" s="88">
        <v>8.3740000000000006</v>
      </c>
      <c r="CM61" s="89">
        <v>66</v>
      </c>
      <c r="CN61" s="88">
        <v>91.1</v>
      </c>
      <c r="CO61" s="89"/>
      <c r="CP61" s="88"/>
      <c r="CQ61" s="88"/>
      <c r="CR61" s="88">
        <v>0</v>
      </c>
      <c r="CS61" s="88">
        <v>19.20889</v>
      </c>
      <c r="CT61" s="88">
        <v>27.99728</v>
      </c>
      <c r="CU61" s="88">
        <v>0.19946</v>
      </c>
      <c r="CV61" s="88">
        <v>40.4</v>
      </c>
      <c r="CW61" s="88">
        <v>4.3</v>
      </c>
      <c r="CX61" s="88">
        <v>38.85</v>
      </c>
      <c r="CY61" s="88">
        <v>1</v>
      </c>
      <c r="CZ61" s="88">
        <v>0.5</v>
      </c>
      <c r="DA61" s="88">
        <v>3</v>
      </c>
      <c r="DB61" s="88">
        <v>7</v>
      </c>
      <c r="DC61" s="88">
        <v>1</v>
      </c>
      <c r="DD61" s="88">
        <v>3</v>
      </c>
      <c r="DE61" s="88">
        <v>1</v>
      </c>
      <c r="DF61" s="88">
        <v>6</v>
      </c>
      <c r="DG61" s="89">
        <v>0</v>
      </c>
      <c r="DH61" s="89">
        <v>1.2388441560000001</v>
      </c>
      <c r="DI61" s="89">
        <v>0.53205145399999998</v>
      </c>
      <c r="DJ61" s="88">
        <v>2</v>
      </c>
      <c r="DK61" s="88">
        <v>0.9603458950338486</v>
      </c>
      <c r="DL61" s="89">
        <v>392.31114981914453</v>
      </c>
      <c r="DM61" s="89"/>
      <c r="DN61" s="89" t="s">
        <v>103</v>
      </c>
      <c r="DO61" s="88">
        <v>71</v>
      </c>
      <c r="DP61" s="88">
        <v>12</v>
      </c>
      <c r="DQ61" s="89">
        <v>-0.79530035649377995</v>
      </c>
      <c r="DR61" s="88"/>
      <c r="DS61" s="88">
        <v>23.70333333</v>
      </c>
      <c r="DT61" s="88">
        <v>2.2688483035882001</v>
      </c>
      <c r="DU61" s="88">
        <v>1.6489216716994399</v>
      </c>
      <c r="DV61" s="88"/>
      <c r="DW61" s="89">
        <v>93.4</v>
      </c>
      <c r="DX61" s="88">
        <v>91.2</v>
      </c>
      <c r="DY61" s="88">
        <v>100</v>
      </c>
      <c r="DZ61" s="89">
        <v>46.328728949999999</v>
      </c>
      <c r="EA61" s="88">
        <v>1</v>
      </c>
      <c r="EB61" s="89">
        <v>7.8706972430000004</v>
      </c>
      <c r="EC61" s="88">
        <v>11.31</v>
      </c>
      <c r="ED61" s="77"/>
    </row>
    <row r="62" spans="1:134" ht="15.75" customHeight="1" x14ac:dyDescent="0.25">
      <c r="A62" s="112" t="s">
        <v>147</v>
      </c>
      <c r="B62" s="113">
        <v>1</v>
      </c>
      <c r="C62" s="113" t="s">
        <v>108</v>
      </c>
      <c r="D62" s="77" t="s">
        <v>109</v>
      </c>
      <c r="E62" s="77"/>
      <c r="F62" s="77" t="s">
        <v>94</v>
      </c>
      <c r="G62" s="78">
        <f t="shared" si="7"/>
        <v>54.731974501820829</v>
      </c>
      <c r="H62" s="79">
        <f t="shared" si="38"/>
        <v>45.439403884178809</v>
      </c>
      <c r="I62" s="79">
        <f t="shared" si="38"/>
        <v>59.625032260201081</v>
      </c>
      <c r="J62" s="79">
        <f t="shared" si="38"/>
        <v>61.541753870299218</v>
      </c>
      <c r="K62" s="79">
        <f t="shared" si="38"/>
        <v>48.876138185258171</v>
      </c>
      <c r="L62" s="79">
        <f t="shared" si="38"/>
        <v>58.177544309166905</v>
      </c>
      <c r="M62" s="80">
        <f t="shared" si="9"/>
        <v>34.405408910443803</v>
      </c>
      <c r="N62" s="80">
        <f t="shared" si="10"/>
        <v>33.378550380673268</v>
      </c>
      <c r="O62" s="80">
        <f t="shared" si="11"/>
        <v>42.097340005137831</v>
      </c>
      <c r="P62" s="80">
        <f t="shared" si="12"/>
        <v>26.499592142695082</v>
      </c>
      <c r="Q62" s="80">
        <f t="shared" si="13"/>
        <v>51.661140366425151</v>
      </c>
      <c r="R62" s="81">
        <f t="shared" si="43"/>
        <v>0.36851317957166396</v>
      </c>
      <c r="S62" s="81">
        <f t="shared" si="43"/>
        <v>0.36159514899315048</v>
      </c>
      <c r="T62" s="81">
        <f t="shared" si="43"/>
        <v>6.3000225533907564E-2</v>
      </c>
      <c r="U62" s="81">
        <f t="shared" si="43"/>
        <v>0</v>
      </c>
      <c r="V62" s="81">
        <f t="shared" si="43"/>
        <v>0</v>
      </c>
      <c r="W62" s="82">
        <f t="shared" si="43"/>
        <v>0.74314747174992346</v>
      </c>
      <c r="X62" s="82">
        <f t="shared" si="43"/>
        <v>0.2</v>
      </c>
      <c r="Y62" s="82">
        <f t="shared" si="43"/>
        <v>0.252</v>
      </c>
      <c r="Z62" s="82">
        <f t="shared" si="43"/>
        <v>0.85199999999999998</v>
      </c>
      <c r="AA62" s="82">
        <f t="shared" si="43"/>
        <v>1</v>
      </c>
      <c r="AB62" s="82">
        <f t="shared" si="43"/>
        <v>5.2444529824224297E-2</v>
      </c>
      <c r="AC62" s="82">
        <f t="shared" si="43"/>
        <v>1</v>
      </c>
      <c r="AD62" s="82">
        <f t="shared" si="43"/>
        <v>0.75409836065573776</v>
      </c>
      <c r="AE62" s="82">
        <f t="shared" si="43"/>
        <v>0.41458793811177769</v>
      </c>
      <c r="AF62" s="82">
        <f t="shared" si="43"/>
        <v>0.92</v>
      </c>
      <c r="AG62" s="82">
        <f t="shared" si="43"/>
        <v>0.83389450056116721</v>
      </c>
      <c r="AH62" s="82">
        <f t="shared" si="43"/>
        <v>0.5</v>
      </c>
      <c r="AI62" s="82">
        <f t="shared" si="43"/>
        <v>1</v>
      </c>
      <c r="AJ62" s="82">
        <f t="shared" si="43"/>
        <v>1</v>
      </c>
      <c r="AK62" s="82">
        <f t="shared" si="43"/>
        <v>0</v>
      </c>
      <c r="AL62" s="82">
        <f t="shared" si="43"/>
        <v>0.61204580087202365</v>
      </c>
      <c r="AM62" s="82">
        <f t="shared" si="43"/>
        <v>0.38346547839088502</v>
      </c>
      <c r="AN62" s="82">
        <f t="shared" si="43"/>
        <v>3.4972196555187719E-2</v>
      </c>
      <c r="AO62" s="82">
        <f t="shared" si="43"/>
        <v>0.30469384015288364</v>
      </c>
      <c r="AP62" s="82">
        <f t="shared" si="43"/>
        <v>0.1853932584269663</v>
      </c>
      <c r="AQ62" s="82">
        <f t="shared" si="43"/>
        <v>0.28558552312278995</v>
      </c>
      <c r="AR62" s="83">
        <f t="shared" si="43"/>
        <v>1</v>
      </c>
      <c r="AS62" s="83">
        <f t="shared" si="43"/>
        <v>1</v>
      </c>
      <c r="AT62" s="83">
        <f t="shared" si="43"/>
        <v>0.78947368421052633</v>
      </c>
      <c r="AU62" s="83">
        <f t="shared" si="43"/>
        <v>0.77777777777777779</v>
      </c>
      <c r="AV62" s="83">
        <f t="shared" si="43"/>
        <v>1</v>
      </c>
      <c r="AW62" s="83">
        <f t="shared" si="43"/>
        <v>0</v>
      </c>
      <c r="AX62" s="83">
        <f t="shared" si="43"/>
        <v>1</v>
      </c>
      <c r="AY62" s="83">
        <f t="shared" si="43"/>
        <v>1</v>
      </c>
      <c r="AZ62" s="83">
        <f t="shared" si="43"/>
        <v>0</v>
      </c>
      <c r="BA62" s="83">
        <f t="shared" si="43"/>
        <v>0.1385726564109625</v>
      </c>
      <c r="BB62" s="83">
        <f t="shared" si="43"/>
        <v>0.30416849565165516</v>
      </c>
      <c r="BC62" s="83">
        <f t="shared" si="43"/>
        <v>1</v>
      </c>
      <c r="BD62" s="83">
        <f t="shared" si="43"/>
        <v>6.2689181836625182E-2</v>
      </c>
      <c r="BE62" s="83">
        <f t="shared" si="43"/>
        <v>0.1299147559748359</v>
      </c>
      <c r="BF62" s="83">
        <f t="shared" si="43"/>
        <v>0.75</v>
      </c>
      <c r="BG62" s="83">
        <f t="shared" si="43"/>
        <v>4.3499999999999983E-2</v>
      </c>
      <c r="BH62" s="84">
        <f t="shared" si="43"/>
        <v>0.54545454545454541</v>
      </c>
      <c r="BI62" s="84">
        <f t="shared" si="43"/>
        <v>0.8571428571428571</v>
      </c>
      <c r="BJ62" s="84">
        <f t="shared" si="43"/>
        <v>0.31970016520976424</v>
      </c>
      <c r="BK62" s="84">
        <f t="shared" si="43"/>
        <v>8.4521605829806695E-2</v>
      </c>
      <c r="BL62" s="84">
        <f t="shared" si="43"/>
        <v>0.34433543278075179</v>
      </c>
      <c r="BM62" s="84">
        <f t="shared" si="43"/>
        <v>0.1208848996062091</v>
      </c>
      <c r="BN62" s="84">
        <f t="shared" si="43"/>
        <v>0.11126510612027112</v>
      </c>
      <c r="BO62" s="84">
        <f t="shared" si="43"/>
        <v>0.17035004942193804</v>
      </c>
      <c r="BP62" s="85">
        <f t="shared" si="43"/>
        <v>0.84203251497400122</v>
      </c>
      <c r="BQ62" s="85">
        <f t="shared" si="43"/>
        <v>0.87123064384678073</v>
      </c>
      <c r="BR62" s="85">
        <f t="shared" si="43"/>
        <v>0.99045293255301214</v>
      </c>
      <c r="BS62" s="85">
        <f t="shared" si="43"/>
        <v>0.57523413997671435</v>
      </c>
      <c r="BT62" s="86">
        <v>0</v>
      </c>
      <c r="BU62" s="85">
        <f t="shared" si="39"/>
        <v>0.18153532852777826</v>
      </c>
      <c r="BV62" s="85">
        <f t="shared" si="39"/>
        <v>9.6821956683921961E-2</v>
      </c>
      <c r="BW62" s="87"/>
      <c r="BX62" s="87"/>
      <c r="BY62" s="88">
        <v>23.155999999999999</v>
      </c>
      <c r="BZ62" s="88">
        <v>3.86266094420602E-2</v>
      </c>
      <c r="CA62" s="88">
        <v>107.57030796322888</v>
      </c>
      <c r="CB62" s="88">
        <v>0.40786884132945</v>
      </c>
      <c r="CC62" s="89">
        <v>-0.30653000000000002</v>
      </c>
      <c r="CD62" s="88">
        <v>89.798060000000007</v>
      </c>
      <c r="CE62" s="88">
        <v>7.4</v>
      </c>
      <c r="CF62" s="88">
        <v>25.2</v>
      </c>
      <c r="CG62" s="88">
        <v>42.6</v>
      </c>
      <c r="CH62" s="88">
        <v>3</v>
      </c>
      <c r="CI62" s="88">
        <v>4.9382716049382699E-2</v>
      </c>
      <c r="CJ62" s="88">
        <v>1</v>
      </c>
      <c r="CK62" s="88">
        <v>67.400000000000006</v>
      </c>
      <c r="CL62" s="88">
        <v>22.478000000000002</v>
      </c>
      <c r="CM62" s="89">
        <v>76</v>
      </c>
      <c r="CN62" s="88">
        <v>85.2</v>
      </c>
      <c r="CO62" s="89">
        <v>3.9</v>
      </c>
      <c r="CP62" s="88">
        <v>0.50164299999999995</v>
      </c>
      <c r="CQ62" s="88">
        <v>53.555619999999998</v>
      </c>
      <c r="CR62" s="88">
        <v>0</v>
      </c>
      <c r="CS62" s="88">
        <v>25.179770000000001</v>
      </c>
      <c r="CT62" s="88">
        <v>27.408760000000001</v>
      </c>
      <c r="CU62" s="88">
        <v>0.80650999999999995</v>
      </c>
      <c r="CV62" s="88">
        <v>30.2</v>
      </c>
      <c r="CW62" s="88">
        <v>3.4</v>
      </c>
      <c r="CX62" s="88">
        <v>27.75</v>
      </c>
      <c r="CY62" s="88">
        <v>1</v>
      </c>
      <c r="CZ62" s="88">
        <v>1</v>
      </c>
      <c r="DA62" s="88">
        <v>18</v>
      </c>
      <c r="DB62" s="88">
        <v>7</v>
      </c>
      <c r="DC62" s="88">
        <v>1</v>
      </c>
      <c r="DD62" s="88">
        <v>1</v>
      </c>
      <c r="DE62" s="88">
        <v>1</v>
      </c>
      <c r="DF62" s="88">
        <v>8</v>
      </c>
      <c r="DG62" s="89">
        <v>0</v>
      </c>
      <c r="DH62" s="89">
        <v>55.554969679999999</v>
      </c>
      <c r="DI62" s="89">
        <v>72.405667879999996</v>
      </c>
      <c r="DJ62" s="88">
        <v>3</v>
      </c>
      <c r="DK62" s="88">
        <v>0.57524947677094351</v>
      </c>
      <c r="DL62" s="89">
        <v>266.93737927100699</v>
      </c>
      <c r="DM62" s="89">
        <v>4</v>
      </c>
      <c r="DN62" s="89">
        <v>1.1739999999999999</v>
      </c>
      <c r="DO62" s="88">
        <v>64</v>
      </c>
      <c r="DP62" s="88">
        <v>13</v>
      </c>
      <c r="DQ62" s="89">
        <v>-1.42975709318122</v>
      </c>
      <c r="DR62" s="88">
        <v>5.1301318396065305</v>
      </c>
      <c r="DS62" s="88">
        <v>86.153333329999995</v>
      </c>
      <c r="DT62" s="88">
        <v>2.1495107579194199</v>
      </c>
      <c r="DU62" s="88">
        <v>1.1363584236489499</v>
      </c>
      <c r="DV62" s="88">
        <v>3.6553</v>
      </c>
      <c r="DW62" s="89">
        <v>88</v>
      </c>
      <c r="DX62" s="88">
        <v>92.1</v>
      </c>
      <c r="DY62" s="88">
        <v>99.172927999999999</v>
      </c>
      <c r="DZ62" s="89">
        <v>57.431042990000002</v>
      </c>
      <c r="EA62" s="88">
        <v>0</v>
      </c>
      <c r="EB62" s="89">
        <v>20.23982419</v>
      </c>
      <c r="EC62" s="88">
        <v>9.0660000000000007</v>
      </c>
      <c r="ED62" s="77"/>
    </row>
    <row r="63" spans="1:134" ht="15.75" customHeight="1" x14ac:dyDescent="0.25">
      <c r="A63" s="112" t="s">
        <v>148</v>
      </c>
      <c r="B63" s="113">
        <v>3</v>
      </c>
      <c r="C63" s="113" t="s">
        <v>78</v>
      </c>
      <c r="D63" s="77" t="s">
        <v>109</v>
      </c>
      <c r="E63" s="77"/>
      <c r="F63" s="77" t="s">
        <v>94</v>
      </c>
      <c r="G63" s="78">
        <f t="shared" si="7"/>
        <v>54.325174825614376</v>
      </c>
      <c r="H63" s="79">
        <f t="shared" si="38"/>
        <v>26.093732197901016</v>
      </c>
      <c r="I63" s="79">
        <f t="shared" si="38"/>
        <v>55.335687319191464</v>
      </c>
      <c r="J63" s="79">
        <f t="shared" si="38"/>
        <v>55.357031415220348</v>
      </c>
      <c r="K63" s="79">
        <f t="shared" si="38"/>
        <v>56.237101629581012</v>
      </c>
      <c r="L63" s="79">
        <f t="shared" si="38"/>
        <v>78.60232156617802</v>
      </c>
      <c r="M63" s="80">
        <f t="shared" si="9"/>
        <v>11.147389131473185</v>
      </c>
      <c r="N63" s="80">
        <f t="shared" si="10"/>
        <v>26.300838771613545</v>
      </c>
      <c r="O63" s="80">
        <f t="shared" si="11"/>
        <v>32.785633998803462</v>
      </c>
      <c r="P63" s="80">
        <f t="shared" si="12"/>
        <v>37.082396261464346</v>
      </c>
      <c r="Q63" s="80">
        <f t="shared" si="13"/>
        <v>75.268325180541581</v>
      </c>
      <c r="R63" s="81">
        <f t="shared" si="43"/>
        <v>0.31254118616144977</v>
      </c>
      <c r="S63" s="81">
        <f t="shared" si="43"/>
        <v>0.42440398293603954</v>
      </c>
      <c r="T63" s="81">
        <f t="shared" si="43"/>
        <v>0.39067737121974705</v>
      </c>
      <c r="U63" s="81">
        <f t="shared" si="43"/>
        <v>0.11123389513640525</v>
      </c>
      <c r="V63" s="81">
        <f t="shared" si="43"/>
        <v>0.26908481334588624</v>
      </c>
      <c r="W63" s="82">
        <f t="shared" si="43"/>
        <v>0.42666921495667171</v>
      </c>
      <c r="X63" s="82">
        <f t="shared" si="43"/>
        <v>0.17499999999999999</v>
      </c>
      <c r="Y63" s="82">
        <f t="shared" si="43"/>
        <v>0.46360000000000007</v>
      </c>
      <c r="Z63" s="82">
        <f t="shared" si="43"/>
        <v>0.36599999999999999</v>
      </c>
      <c r="AA63" s="82">
        <f t="shared" si="43"/>
        <v>1</v>
      </c>
      <c r="AB63" s="82">
        <f t="shared" si="43"/>
        <v>6.9926039765632442E-2</v>
      </c>
      <c r="AC63" s="82">
        <f t="shared" si="43"/>
        <v>0.5</v>
      </c>
      <c r="AD63" s="82">
        <f t="shared" si="43"/>
        <v>0.77704918032786852</v>
      </c>
      <c r="AE63" s="82">
        <f t="shared" si="43"/>
        <v>0.28867549545868232</v>
      </c>
      <c r="AF63" s="82">
        <f t="shared" si="43"/>
        <v>0.9</v>
      </c>
      <c r="AG63" s="82">
        <f t="shared" si="43"/>
        <v>0.71941638608305269</v>
      </c>
      <c r="AH63" s="82">
        <f t="shared" si="43"/>
        <v>0.60869565217391319</v>
      </c>
      <c r="AI63" s="82">
        <f t="shared" si="43"/>
        <v>1</v>
      </c>
      <c r="AJ63" s="82">
        <f t="shared" si="43"/>
        <v>1</v>
      </c>
      <c r="AK63" s="82">
        <f t="shared" si="43"/>
        <v>0</v>
      </c>
      <c r="AL63" s="82">
        <f t="shared" si="43"/>
        <v>0.46706265488264997</v>
      </c>
      <c r="AM63" s="82">
        <f t="shared" si="43"/>
        <v>0.27540894148560247</v>
      </c>
      <c r="AN63" s="82">
        <f t="shared" si="43"/>
        <v>0.1096218888858778</v>
      </c>
      <c r="AO63" s="82">
        <f t="shared" si="43"/>
        <v>0.31411817063273911</v>
      </c>
      <c r="AP63" s="82">
        <f t="shared" si="43"/>
        <v>0.24157303370786526</v>
      </c>
      <c r="AQ63" s="82">
        <f t="shared" si="43"/>
        <v>0.3321777716147819</v>
      </c>
      <c r="AR63" s="83">
        <f t="shared" si="43"/>
        <v>1</v>
      </c>
      <c r="AS63" s="83">
        <f t="shared" si="43"/>
        <v>0.5</v>
      </c>
      <c r="AT63" s="83">
        <f t="shared" si="43"/>
        <v>0.63157894736842102</v>
      </c>
      <c r="AU63" s="83">
        <f t="shared" si="43"/>
        <v>1</v>
      </c>
      <c r="AV63" s="83">
        <f t="shared" si="43"/>
        <v>1</v>
      </c>
      <c r="AW63" s="83">
        <f t="shared" si="43"/>
        <v>0</v>
      </c>
      <c r="AX63" s="83">
        <f t="shared" si="43"/>
        <v>1</v>
      </c>
      <c r="AY63" s="83">
        <f t="shared" si="43"/>
        <v>1</v>
      </c>
      <c r="AZ63" s="83">
        <f t="shared" si="43"/>
        <v>0</v>
      </c>
      <c r="BA63" s="83">
        <f t="shared" si="43"/>
        <v>3.5267232082325001E-3</v>
      </c>
      <c r="BB63" s="83">
        <f t="shared" si="43"/>
        <v>5.5283171977016071E-2</v>
      </c>
      <c r="BC63" s="83">
        <f t="shared" si="43"/>
        <v>0.66666666666666663</v>
      </c>
      <c r="BD63" s="83">
        <f t="shared" si="43"/>
        <v>0.18008488380371354</v>
      </c>
      <c r="BE63" s="83">
        <f t="shared" si="43"/>
        <v>0.29417492598425982</v>
      </c>
      <c r="BF63" s="83">
        <f t="shared" si="43"/>
        <v>0.5</v>
      </c>
      <c r="BG63" s="83">
        <f t="shared" si="43"/>
        <v>0</v>
      </c>
      <c r="BH63" s="84">
        <f t="shared" si="43"/>
        <v>0.56060606060606055</v>
      </c>
      <c r="BI63" s="84">
        <f t="shared" si="43"/>
        <v>1</v>
      </c>
      <c r="BJ63" s="84">
        <f t="shared" si="43"/>
        <v>0.41304052694575449</v>
      </c>
      <c r="BK63" s="84">
        <f t="shared" si="43"/>
        <v>2.6255813767407921E-2</v>
      </c>
      <c r="BL63" s="84">
        <f t="shared" si="43"/>
        <v>0.13876924420774589</v>
      </c>
      <c r="BM63" s="84">
        <f t="shared" si="43"/>
        <v>0.1377180652386697</v>
      </c>
      <c r="BN63" s="84">
        <f t="shared" si="43"/>
        <v>0.11386377922077014</v>
      </c>
      <c r="BO63" s="84">
        <f t="shared" si="43"/>
        <v>0.12625546219346326</v>
      </c>
      <c r="BP63" s="85">
        <f t="shared" si="43"/>
        <v>0.78279470808925167</v>
      </c>
      <c r="BQ63" s="85">
        <f t="shared" si="43"/>
        <v>0.81418092909535444</v>
      </c>
      <c r="BR63" s="85">
        <f t="shared" si="43"/>
        <v>0.9030019505153779</v>
      </c>
      <c r="BS63" s="85">
        <f t="shared" si="43"/>
        <v>0.51037032746127986</v>
      </c>
      <c r="BT63" s="86">
        <v>1</v>
      </c>
      <c r="BU63" s="85">
        <f t="shared" si="39"/>
        <v>9.4511203069494856E-2</v>
      </c>
      <c r="BV63" s="85">
        <f t="shared" si="39"/>
        <v>4.2614593841791316E-3</v>
      </c>
      <c r="BW63" s="87"/>
      <c r="BX63" s="87"/>
      <c r="BY63" s="88">
        <v>20.437999999999999</v>
      </c>
      <c r="BZ63" s="88">
        <v>8.1027667984189797E-2</v>
      </c>
      <c r="CA63" s="88">
        <v>625.84012953619163</v>
      </c>
      <c r="CB63" s="88">
        <v>2.0767252709999999</v>
      </c>
      <c r="CC63" s="89">
        <v>6.3164699999999998</v>
      </c>
      <c r="CD63" s="88">
        <v>77.310100000000006</v>
      </c>
      <c r="CE63" s="88">
        <v>6.6</v>
      </c>
      <c r="CF63" s="88"/>
      <c r="CG63" s="88">
        <v>18.3</v>
      </c>
      <c r="CH63" s="88">
        <v>3</v>
      </c>
      <c r="CI63" s="88">
        <v>6.1728395061728399E-2</v>
      </c>
      <c r="CJ63" s="88">
        <v>0</v>
      </c>
      <c r="CK63" s="88">
        <v>68.099999999999994</v>
      </c>
      <c r="CL63" s="88">
        <v>15.699</v>
      </c>
      <c r="CM63" s="89">
        <v>75</v>
      </c>
      <c r="CN63" s="88">
        <v>75</v>
      </c>
      <c r="CO63" s="89">
        <v>4.4000000000000004</v>
      </c>
      <c r="CP63" s="88">
        <v>0.60458389999999995</v>
      </c>
      <c r="CQ63" s="88">
        <v>64.714550000000003</v>
      </c>
      <c r="CR63" s="88">
        <v>0</v>
      </c>
      <c r="CS63" s="88">
        <v>20.378830000000001</v>
      </c>
      <c r="CT63" s="88">
        <v>21.98706</v>
      </c>
      <c r="CU63" s="88">
        <v>2.5143800000000001</v>
      </c>
      <c r="CV63" s="88">
        <v>31.1</v>
      </c>
      <c r="CW63" s="88">
        <v>4.4000000000000004</v>
      </c>
      <c r="CX63" s="88">
        <v>31.95</v>
      </c>
      <c r="CY63" s="88">
        <v>1</v>
      </c>
      <c r="CZ63" s="88">
        <v>0.5</v>
      </c>
      <c r="DA63" s="88">
        <v>15</v>
      </c>
      <c r="DB63" s="88">
        <v>9</v>
      </c>
      <c r="DC63" s="88">
        <v>1</v>
      </c>
      <c r="DD63" s="88">
        <v>1</v>
      </c>
      <c r="DE63" s="88">
        <v>1</v>
      </c>
      <c r="DF63" s="88">
        <v>8</v>
      </c>
      <c r="DG63" s="89">
        <v>0</v>
      </c>
      <c r="DH63" s="89">
        <v>1.4138936639999999</v>
      </c>
      <c r="DI63" s="89">
        <v>13.15986056</v>
      </c>
      <c r="DJ63" s="88">
        <v>2</v>
      </c>
      <c r="DK63" s="88"/>
      <c r="DL63" s="89">
        <v>555.52070429443961</v>
      </c>
      <c r="DM63" s="89">
        <v>3</v>
      </c>
      <c r="DN63" s="89">
        <v>1</v>
      </c>
      <c r="DO63" s="88">
        <v>65</v>
      </c>
      <c r="DP63" s="88">
        <v>14</v>
      </c>
      <c r="DQ63" s="89">
        <v>0.50068026613400995</v>
      </c>
      <c r="DR63" s="88">
        <v>1.593625498007968</v>
      </c>
      <c r="DS63" s="88">
        <v>35.04666667</v>
      </c>
      <c r="DT63" s="88">
        <v>2.37220964195724</v>
      </c>
      <c r="DU63" s="88">
        <v>1.16171939417134</v>
      </c>
      <c r="DV63" s="88">
        <v>2.7183000000000002</v>
      </c>
      <c r="DW63" s="89">
        <v>83.5</v>
      </c>
      <c r="DX63" s="88">
        <v>88.6</v>
      </c>
      <c r="DY63" s="88">
        <v>91.596961975097699</v>
      </c>
      <c r="DZ63" s="89">
        <v>51.205424989999997</v>
      </c>
      <c r="EA63" s="88">
        <v>1</v>
      </c>
      <c r="EB63" s="89">
        <v>13.196214250000001</v>
      </c>
      <c r="EC63" s="88">
        <v>0.96430000000000005</v>
      </c>
      <c r="ED63" s="77"/>
    </row>
    <row r="64" spans="1:134" ht="15.75" customHeight="1" x14ac:dyDescent="0.25">
      <c r="A64" s="112" t="s">
        <v>149</v>
      </c>
      <c r="B64" s="113">
        <v>4</v>
      </c>
      <c r="C64" s="113" t="s">
        <v>108</v>
      </c>
      <c r="D64" s="77" t="s">
        <v>79</v>
      </c>
      <c r="E64" s="77"/>
      <c r="F64" s="77" t="s">
        <v>96</v>
      </c>
      <c r="G64" s="78">
        <f t="shared" si="7"/>
        <v>54.168498977331069</v>
      </c>
      <c r="H64" s="79">
        <f t="shared" si="38"/>
        <v>55.273173397284424</v>
      </c>
      <c r="I64" s="79">
        <f t="shared" si="38"/>
        <v>65.591367610456373</v>
      </c>
      <c r="J64" s="79">
        <f t="shared" si="38"/>
        <v>44.101894106819998</v>
      </c>
      <c r="K64" s="79">
        <f t="shared" si="38"/>
        <v>37.088852897803434</v>
      </c>
      <c r="L64" s="79">
        <f t="shared" si="38"/>
        <v>68.787206874291101</v>
      </c>
      <c r="M64" s="80">
        <f t="shared" si="9"/>
        <v>46.227898692480132</v>
      </c>
      <c r="N64" s="80">
        <f t="shared" si="10"/>
        <v>43.223410505656766</v>
      </c>
      <c r="O64" s="80">
        <f t="shared" si="11"/>
        <v>15.839921327301953</v>
      </c>
      <c r="P64" s="80">
        <f t="shared" si="12"/>
        <v>9.5530969953251716</v>
      </c>
      <c r="Q64" s="80">
        <f t="shared" si="13"/>
        <v>63.923906409776912</v>
      </c>
      <c r="R64" s="81">
        <f t="shared" si="43"/>
        <v>0.26241762767710058</v>
      </c>
      <c r="S64" s="81">
        <f t="shared" si="43"/>
        <v>0.70335313153687151</v>
      </c>
      <c r="T64" s="81">
        <f t="shared" si="43"/>
        <v>6.1819178046554325E-2</v>
      </c>
      <c r="U64" s="81">
        <f t="shared" si="43"/>
        <v>0</v>
      </c>
      <c r="V64" s="81">
        <f t="shared" si="43"/>
        <v>0</v>
      </c>
      <c r="W64" s="82">
        <f t="shared" si="43"/>
        <v>0.96260967721788049</v>
      </c>
      <c r="X64" s="82">
        <f t="shared" si="43"/>
        <v>0.16875000000000001</v>
      </c>
      <c r="Y64" s="82">
        <f t="shared" si="43"/>
        <v>0.95900000000000007</v>
      </c>
      <c r="Z64" s="82">
        <f t="shared" si="43"/>
        <v>0.54200000000000004</v>
      </c>
      <c r="AA64" s="82">
        <f t="shared" si="43"/>
        <v>0.33333333333333331</v>
      </c>
      <c r="AB64" s="82">
        <f t="shared" si="43"/>
        <v>0.14984151378349742</v>
      </c>
      <c r="AC64" s="82">
        <f t="shared" si="43"/>
        <v>0.5</v>
      </c>
      <c r="AD64" s="82">
        <f t="shared" si="43"/>
        <v>0.61967213114754083</v>
      </c>
      <c r="AE64" s="82">
        <f t="shared" si="43"/>
        <v>0.60114415200876681</v>
      </c>
      <c r="AF64" s="82">
        <f t="shared" si="43"/>
        <v>0.82</v>
      </c>
      <c r="AG64" s="82">
        <f t="shared" si="43"/>
        <v>0.97194163860830529</v>
      </c>
      <c r="AH64" s="82">
        <f t="shared" si="43"/>
        <v>0.71739130434782616</v>
      </c>
      <c r="AI64" s="82">
        <f t="shared" si="43"/>
        <v>1</v>
      </c>
      <c r="AJ64" s="82">
        <f t="shared" si="43"/>
        <v>1</v>
      </c>
      <c r="AK64" s="82">
        <f t="shared" si="43"/>
        <v>5.5248618784530384E-3</v>
      </c>
      <c r="AL64" s="82">
        <f t="shared" si="43"/>
        <v>0.15708747234534987</v>
      </c>
      <c r="AM64" s="82">
        <f t="shared" si="43"/>
        <v>0.20692895577169834</v>
      </c>
      <c r="AN64" s="82">
        <f t="shared" si="43"/>
        <v>1.7815884460754788E-3</v>
      </c>
      <c r="AO64" s="82">
        <f t="shared" si="43"/>
        <v>0.24814785727375066</v>
      </c>
      <c r="AP64" s="82">
        <f t="shared" si="43"/>
        <v>0.27528089887640456</v>
      </c>
      <c r="AQ64" s="82">
        <f t="shared" si="43"/>
        <v>0.25785204187755661</v>
      </c>
      <c r="AR64" s="83">
        <f t="shared" si="43"/>
        <v>0</v>
      </c>
      <c r="AS64" s="83">
        <f t="shared" si="43"/>
        <v>0.5</v>
      </c>
      <c r="AT64" s="83">
        <f t="shared" si="43"/>
        <v>0.57894736842105265</v>
      </c>
      <c r="AU64" s="83">
        <f t="shared" si="43"/>
        <v>0.77777777777777779</v>
      </c>
      <c r="AV64" s="83">
        <f t="shared" si="43"/>
        <v>0</v>
      </c>
      <c r="AW64" s="83">
        <f t="shared" si="43"/>
        <v>1</v>
      </c>
      <c r="AX64" s="83">
        <f t="shared" si="43"/>
        <v>1</v>
      </c>
      <c r="AY64" s="83">
        <f t="shared" si="43"/>
        <v>0.7142857142857143</v>
      </c>
      <c r="AZ64" s="83">
        <f t="shared" si="43"/>
        <v>0</v>
      </c>
      <c r="BA64" s="83">
        <f t="shared" si="43"/>
        <v>2.1966295589568297E-2</v>
      </c>
      <c r="BB64" s="83">
        <f t="shared" si="43"/>
        <v>3.8486548726583171E-2</v>
      </c>
      <c r="BC64" s="83">
        <f t="shared" si="43"/>
        <v>0.66666666666666663</v>
      </c>
      <c r="BD64" s="83">
        <f t="shared" si="43"/>
        <v>9.4243738803316282E-2</v>
      </c>
      <c r="BE64" s="83">
        <f t="shared" si="43"/>
        <v>0.20670286526039344</v>
      </c>
      <c r="BF64" s="83">
        <f t="shared" si="43"/>
        <v>0.75</v>
      </c>
      <c r="BG64" s="83">
        <f t="shared" si="43"/>
        <v>8.1500000000000017E-2</v>
      </c>
      <c r="BH64" s="84">
        <f t="shared" si="43"/>
        <v>0.43813131313131309</v>
      </c>
      <c r="BI64" s="84">
        <f t="shared" si="43"/>
        <v>0.8571428571428571</v>
      </c>
      <c r="BJ64" s="84">
        <f t="shared" si="43"/>
        <v>0.29447043863094285</v>
      </c>
      <c r="BK64" s="84">
        <f t="shared" si="43"/>
        <v>2.1953146909304316E-4</v>
      </c>
      <c r="BL64" s="84">
        <f t="shared" si="43"/>
        <v>1.4252338798659885E-2</v>
      </c>
      <c r="BM64" s="84">
        <f t="shared" si="43"/>
        <v>0.47278747333291771</v>
      </c>
      <c r="BN64" s="84">
        <f t="shared" si="43"/>
        <v>0.118544622994643</v>
      </c>
      <c r="BO64" s="84">
        <f t="shared" si="43"/>
        <v>0.60225582543497858</v>
      </c>
      <c r="BP64" s="85">
        <f t="shared" si="43"/>
        <v>0.96050812874350033</v>
      </c>
      <c r="BQ64" s="85">
        <f t="shared" si="43"/>
        <v>0.76528117359413195</v>
      </c>
      <c r="BR64" s="85">
        <f t="shared" si="43"/>
        <v>1</v>
      </c>
      <c r="BS64" s="85">
        <f t="shared" si="43"/>
        <v>0.73604885732109349</v>
      </c>
      <c r="BT64" s="86">
        <v>1</v>
      </c>
      <c r="BU64" s="85">
        <f t="shared" si="39"/>
        <v>0.17449509647395042</v>
      </c>
      <c r="BV64" s="85">
        <f t="shared" si="39"/>
        <v>0.33176203919400149</v>
      </c>
      <c r="BW64" s="87"/>
      <c r="BX64" s="87"/>
      <c r="BY64" s="88">
        <v>18.004000000000001</v>
      </c>
      <c r="BZ64" s="88">
        <v>0.26934097421203401</v>
      </c>
      <c r="CA64" s="88">
        <v>105.70230685726646</v>
      </c>
      <c r="CB64" s="88">
        <v>0.44129084800000001</v>
      </c>
      <c r="CC64" s="89">
        <v>-3.5830199999999999</v>
      </c>
      <c r="CD64" s="88">
        <v>98.457849999999993</v>
      </c>
      <c r="CE64" s="88">
        <v>6.4</v>
      </c>
      <c r="CF64" s="88">
        <v>95.9</v>
      </c>
      <c r="CG64" s="88">
        <v>27.1</v>
      </c>
      <c r="CH64" s="88">
        <v>1</v>
      </c>
      <c r="CI64" s="88">
        <v>0.11816578483245101</v>
      </c>
      <c r="CJ64" s="88">
        <v>0</v>
      </c>
      <c r="CK64" s="88">
        <v>63.3</v>
      </c>
      <c r="CL64" s="88">
        <v>32.521999999999998</v>
      </c>
      <c r="CM64" s="89">
        <v>71</v>
      </c>
      <c r="CN64" s="88">
        <v>97.5</v>
      </c>
      <c r="CO64" s="89">
        <v>4.9000000000000004</v>
      </c>
      <c r="CP64" s="88">
        <v>0.54352990000000001</v>
      </c>
      <c r="CQ64" s="88">
        <v>55.326189999999997</v>
      </c>
      <c r="CR64" s="88">
        <v>0.5</v>
      </c>
      <c r="CS64" s="88">
        <v>10.114380000000001</v>
      </c>
      <c r="CT64" s="88">
        <v>18.551100000000002</v>
      </c>
      <c r="CU64" s="88">
        <v>4.7160000000000001E-2</v>
      </c>
      <c r="CV64" s="88">
        <v>24.8</v>
      </c>
      <c r="CW64" s="88">
        <v>5</v>
      </c>
      <c r="CX64" s="88">
        <v>25.25</v>
      </c>
      <c r="CY64" s="88">
        <v>0</v>
      </c>
      <c r="CZ64" s="88">
        <v>0.5</v>
      </c>
      <c r="DA64" s="88">
        <v>14</v>
      </c>
      <c r="DB64" s="88">
        <v>7</v>
      </c>
      <c r="DC64" s="88">
        <v>0</v>
      </c>
      <c r="DD64" s="88">
        <v>4</v>
      </c>
      <c r="DE64" s="88">
        <v>1</v>
      </c>
      <c r="DF64" s="88">
        <v>6</v>
      </c>
      <c r="DG64" s="89">
        <v>0</v>
      </c>
      <c r="DH64" s="89">
        <v>8.8064768119999997</v>
      </c>
      <c r="DI64" s="89">
        <v>9.1615150970000006</v>
      </c>
      <c r="DJ64" s="88">
        <v>2</v>
      </c>
      <c r="DK64" s="88">
        <v>0.8030461251214841</v>
      </c>
      <c r="DL64" s="89">
        <v>401.84389920592224</v>
      </c>
      <c r="DM64" s="89">
        <v>4</v>
      </c>
      <c r="DN64" s="89">
        <v>1.3260000000000001</v>
      </c>
      <c r="DO64" s="88"/>
      <c r="DP64" s="88">
        <v>13</v>
      </c>
      <c r="DQ64" s="89">
        <v>-1.95155072936643</v>
      </c>
      <c r="DR64" s="88">
        <v>1.3324704001218258E-2</v>
      </c>
      <c r="DS64" s="88">
        <v>4.09</v>
      </c>
      <c r="DT64" s="88">
        <v>6.8051003344784204</v>
      </c>
      <c r="DU64" s="88">
        <v>1.2074006847293199</v>
      </c>
      <c r="DV64" s="88">
        <v>12.8332</v>
      </c>
      <c r="DW64" s="89">
        <v>97</v>
      </c>
      <c r="DX64" s="88">
        <v>85.6</v>
      </c>
      <c r="DY64" s="88">
        <v>100</v>
      </c>
      <c r="DZ64" s="89">
        <v>72.86601297</v>
      </c>
      <c r="EA64" s="88">
        <v>1</v>
      </c>
      <c r="EB64" s="89">
        <v>19.669997739999999</v>
      </c>
      <c r="EC64" s="88">
        <v>29.63</v>
      </c>
      <c r="ED64" s="77"/>
    </row>
    <row r="65" spans="1:134" ht="15.75" customHeight="1" x14ac:dyDescent="0.25">
      <c r="A65" s="112" t="s">
        <v>150</v>
      </c>
      <c r="B65" s="113">
        <v>1</v>
      </c>
      <c r="C65" s="113" t="s">
        <v>108</v>
      </c>
      <c r="D65" s="77" t="s">
        <v>124</v>
      </c>
      <c r="E65" s="77"/>
      <c r="F65" s="77" t="s">
        <v>130</v>
      </c>
      <c r="G65" s="78">
        <f t="shared" si="7"/>
        <v>54.150556031776695</v>
      </c>
      <c r="H65" s="79">
        <f t="shared" si="38"/>
        <v>52.890071542836949</v>
      </c>
      <c r="I65" s="79">
        <f t="shared" si="38"/>
        <v>52.144991088013938</v>
      </c>
      <c r="J65" s="79">
        <f t="shared" si="38"/>
        <v>61.348305018839554</v>
      </c>
      <c r="K65" s="79">
        <f t="shared" si="38"/>
        <v>45.439084954029546</v>
      </c>
      <c r="L65" s="79">
        <f t="shared" si="38"/>
        <v>58.930327555163487</v>
      </c>
      <c r="M65" s="80">
        <f t="shared" si="9"/>
        <v>43.362853168867957</v>
      </c>
      <c r="N65" s="80">
        <f t="shared" si="10"/>
        <v>21.035972441914101</v>
      </c>
      <c r="O65" s="80">
        <f t="shared" si="11"/>
        <v>41.80608379353918</v>
      </c>
      <c r="P65" s="80">
        <f t="shared" si="12"/>
        <v>21.558165471173059</v>
      </c>
      <c r="Q65" s="80">
        <f t="shared" si="13"/>
        <v>52.531215618144799</v>
      </c>
      <c r="R65" s="81">
        <f t="shared" si="43"/>
        <v>0.48665568369028012</v>
      </c>
      <c r="S65" s="81">
        <f t="shared" si="43"/>
        <v>0.47596535480103525</v>
      </c>
      <c r="T65" s="81">
        <f t="shared" si="43"/>
        <v>0.13183228823077833</v>
      </c>
      <c r="U65" s="81">
        <f t="shared" si="43"/>
        <v>1.1026232217091319E-2</v>
      </c>
      <c r="V65" s="81">
        <f t="shared" si="43"/>
        <v>1.8744222306476556E-4</v>
      </c>
      <c r="W65" s="82">
        <f t="shared" si="43"/>
        <v>0.83033816968212981</v>
      </c>
      <c r="X65" s="82">
        <f t="shared" si="43"/>
        <v>0.27500000000000002</v>
      </c>
      <c r="Y65" s="82">
        <f t="shared" si="43"/>
        <v>0.83882352941176463</v>
      </c>
      <c r="Z65" s="82">
        <f t="shared" si="43"/>
        <v>0.84</v>
      </c>
      <c r="AA65" s="82">
        <f t="shared" si="43"/>
        <v>1</v>
      </c>
      <c r="AB65" s="82">
        <f t="shared" si="43"/>
        <v>0.12378084266076023</v>
      </c>
      <c r="AC65" s="82">
        <f t="shared" si="43"/>
        <v>1</v>
      </c>
      <c r="AD65" s="82">
        <f t="shared" si="43"/>
        <v>0.33114754098360655</v>
      </c>
      <c r="AE65" s="82">
        <f t="shared" si="43"/>
        <v>0.14612084176897785</v>
      </c>
      <c r="AF65" s="82">
        <f t="shared" si="43"/>
        <v>0.74</v>
      </c>
      <c r="AG65" s="82">
        <f t="shared" si="43"/>
        <v>0.62289562289562306</v>
      </c>
      <c r="AH65" s="82">
        <f t="shared" si="43"/>
        <v>0.43478260869565222</v>
      </c>
      <c r="AI65" s="82">
        <f t="shared" si="43"/>
        <v>1</v>
      </c>
      <c r="AJ65" s="82">
        <f t="shared" si="43"/>
        <v>1</v>
      </c>
      <c r="AK65" s="82">
        <f t="shared" si="43"/>
        <v>0.14917127071823205</v>
      </c>
      <c r="AL65" s="82">
        <f t="shared" si="43"/>
        <v>0.8188874843041174</v>
      </c>
      <c r="AM65" s="82">
        <f t="shared" si="43"/>
        <v>0.12947207026939814</v>
      </c>
      <c r="AN65" s="82">
        <f t="shared" si="43"/>
        <v>0.34643546812154313</v>
      </c>
      <c r="AO65" s="82">
        <f t="shared" si="43"/>
        <v>9.1075682609492406E-2</v>
      </c>
      <c r="AP65" s="82">
        <f t="shared" si="43"/>
        <v>1</v>
      </c>
      <c r="AQ65" s="82">
        <f t="shared" si="43"/>
        <v>8.479511890730082E-2</v>
      </c>
      <c r="AR65" s="83">
        <f t="shared" si="43"/>
        <v>1</v>
      </c>
      <c r="AS65" s="83">
        <f t="shared" si="43"/>
        <v>1</v>
      </c>
      <c r="AT65" s="83">
        <f t="shared" si="43"/>
        <v>0.57894736842105265</v>
      </c>
      <c r="AU65" s="83">
        <f t="shared" si="43"/>
        <v>0.77777777777777779</v>
      </c>
      <c r="AV65" s="83">
        <f t="shared" si="43"/>
        <v>1</v>
      </c>
      <c r="AW65" s="83">
        <f t="shared" si="43"/>
        <v>1</v>
      </c>
      <c r="AX65" s="83">
        <f t="shared" si="43"/>
        <v>1</v>
      </c>
      <c r="AY65" s="83">
        <f t="shared" si="43"/>
        <v>1</v>
      </c>
      <c r="AZ65" s="83">
        <f t="shared" si="43"/>
        <v>0</v>
      </c>
      <c r="BA65" s="83">
        <f t="shared" si="43"/>
        <v>3.0751762696035953E-2</v>
      </c>
      <c r="BB65" s="83">
        <f t="shared" si="43"/>
        <v>8.3856091127460994E-3</v>
      </c>
      <c r="BC65" s="83">
        <f t="shared" si="43"/>
        <v>0.66666666666666663</v>
      </c>
      <c r="BD65" s="83">
        <f t="shared" si="43"/>
        <v>0.13129250981024337</v>
      </c>
      <c r="BE65" s="83">
        <f t="shared" ref="BE65:BS65" si="44">IF(DL65="",VLOOKUP($B65,$Q$165:$BV$170,COLUMN(BE$157)-$R$162),IF((DL65-DL$171)/(DL$170-DL$171)&lt;0,0,IF((DL65-DL$171)/(DL$170-DL$171)&gt;1,1,(DL65-DL$171)/(DL$170-DL$171))))</f>
        <v>6.2973866672949422E-2</v>
      </c>
      <c r="BF65" s="83">
        <f t="shared" si="44"/>
        <v>0.75</v>
      </c>
      <c r="BG65" s="83">
        <f t="shared" si="44"/>
        <v>7.1000000000000008E-2</v>
      </c>
      <c r="BH65" s="84">
        <f t="shared" si="44"/>
        <v>0.42424242424242425</v>
      </c>
      <c r="BI65" s="84">
        <f t="shared" si="44"/>
        <v>1</v>
      </c>
      <c r="BJ65" s="84">
        <f t="shared" si="44"/>
        <v>0.28273169414445093</v>
      </c>
      <c r="BK65" s="84">
        <f t="shared" si="44"/>
        <v>1.6464229984907198E-2</v>
      </c>
      <c r="BL65" s="84">
        <f t="shared" si="44"/>
        <v>0.19522888546672806</v>
      </c>
      <c r="BM65" s="84">
        <f t="shared" si="44"/>
        <v>0.23901996765790309</v>
      </c>
      <c r="BN65" s="84">
        <f t="shared" si="44"/>
        <v>6.2769587256166187E-2</v>
      </c>
      <c r="BO65" s="84">
        <f t="shared" si="44"/>
        <v>0.36409328914406275</v>
      </c>
      <c r="BP65" s="85">
        <f t="shared" si="44"/>
        <v>0.59981570460080291</v>
      </c>
      <c r="BQ65" s="85">
        <f t="shared" si="44"/>
        <v>0.69682151589242058</v>
      </c>
      <c r="BR65" s="85">
        <f t="shared" si="44"/>
        <v>0.83839503180154906</v>
      </c>
      <c r="BS65" s="85">
        <f t="shared" si="44"/>
        <v>0.5178061678396525</v>
      </c>
      <c r="BT65" s="86">
        <v>1</v>
      </c>
      <c r="BU65" s="85">
        <f t="shared" si="39"/>
        <v>0.2975343977489649</v>
      </c>
      <c r="BV65" s="85">
        <f t="shared" si="39"/>
        <v>0.11297665794190934</v>
      </c>
      <c r="BW65" s="87"/>
      <c r="BX65" s="87"/>
      <c r="BY65" s="88">
        <v>28.893000000000001</v>
      </c>
      <c r="BZ65" s="88">
        <v>0.11583577712610001</v>
      </c>
      <c r="CA65" s="88">
        <v>216.43838534390849</v>
      </c>
      <c r="CB65" s="88">
        <v>1.1067320609199001</v>
      </c>
      <c r="CC65" s="89">
        <v>4.4000000000000003E-3</v>
      </c>
      <c r="CD65" s="88">
        <v>93.238529999999997</v>
      </c>
      <c r="CE65" s="88">
        <v>9.8000000000000007</v>
      </c>
      <c r="CF65" s="88"/>
      <c r="CG65" s="88">
        <v>42</v>
      </c>
      <c r="CH65" s="88">
        <v>3</v>
      </c>
      <c r="CI65" s="88">
        <v>9.9761386035895794E-2</v>
      </c>
      <c r="CJ65" s="88">
        <v>1</v>
      </c>
      <c r="CK65" s="88">
        <v>54.5</v>
      </c>
      <c r="CL65" s="88">
        <v>8.0239999999999991</v>
      </c>
      <c r="CM65" s="89">
        <v>67</v>
      </c>
      <c r="CN65" s="88">
        <v>66.400000000000006</v>
      </c>
      <c r="CO65" s="89">
        <v>3.6</v>
      </c>
      <c r="CP65" s="88">
        <v>0.58005879999999999</v>
      </c>
      <c r="CQ65" s="88">
        <v>60.997230000000002</v>
      </c>
      <c r="CR65" s="88">
        <v>13.5</v>
      </c>
      <c r="CS65" s="88">
        <v>32.02908</v>
      </c>
      <c r="CT65" s="88"/>
      <c r="CU65" s="88">
        <v>7.9323100000000002</v>
      </c>
      <c r="CV65" s="88">
        <v>9.8000000000000007</v>
      </c>
      <c r="CW65" s="88">
        <v>27.3</v>
      </c>
      <c r="CX65" s="88">
        <v>9.65</v>
      </c>
      <c r="CY65" s="88">
        <v>1</v>
      </c>
      <c r="CZ65" s="88">
        <v>1</v>
      </c>
      <c r="DA65" s="88">
        <v>14</v>
      </c>
      <c r="DB65" s="88">
        <v>7</v>
      </c>
      <c r="DC65" s="88">
        <v>1</v>
      </c>
      <c r="DD65" s="88">
        <v>4</v>
      </c>
      <c r="DE65" s="88">
        <v>1</v>
      </c>
      <c r="DF65" s="88">
        <v>8</v>
      </c>
      <c r="DG65" s="89">
        <v>0</v>
      </c>
      <c r="DH65" s="89">
        <v>12.328646129999999</v>
      </c>
      <c r="DI65" s="89">
        <v>1.9961489670000001</v>
      </c>
      <c r="DJ65" s="88">
        <v>2</v>
      </c>
      <c r="DK65" s="88">
        <v>1.0705062536155547</v>
      </c>
      <c r="DL65" s="89">
        <v>149.33111833961004</v>
      </c>
      <c r="DM65" s="89">
        <v>4</v>
      </c>
      <c r="DN65" s="89">
        <v>1.284</v>
      </c>
      <c r="DO65" s="88">
        <v>56</v>
      </c>
      <c r="DP65" s="88">
        <v>14</v>
      </c>
      <c r="DQ65" s="89">
        <v>-2.19432792121271</v>
      </c>
      <c r="DR65" s="88">
        <v>0.99931454958692589</v>
      </c>
      <c r="DS65" s="88">
        <v>49.083333330000002</v>
      </c>
      <c r="DT65" s="88">
        <v>3.7124103571553202</v>
      </c>
      <c r="DU65" s="88">
        <v>0.66308095595037697</v>
      </c>
      <c r="DV65" s="88">
        <v>7.7723000000000004</v>
      </c>
      <c r="DW65" s="89">
        <v>69.599999999999994</v>
      </c>
      <c r="DX65" s="88">
        <v>81.400000000000006</v>
      </c>
      <c r="DY65" s="88">
        <v>86</v>
      </c>
      <c r="DZ65" s="89">
        <v>51.919115720000001</v>
      </c>
      <c r="EA65" s="88">
        <v>1</v>
      </c>
      <c r="EB65" s="89">
        <v>29.628625199999998</v>
      </c>
      <c r="EC65" s="88">
        <v>10.48</v>
      </c>
      <c r="ED65" s="77"/>
    </row>
    <row r="66" spans="1:134" ht="15.75" customHeight="1" x14ac:dyDescent="0.25">
      <c r="A66" s="112" t="s">
        <v>151</v>
      </c>
      <c r="B66" s="113">
        <v>3</v>
      </c>
      <c r="C66" s="113" t="s">
        <v>108</v>
      </c>
      <c r="D66" s="77" t="s">
        <v>109</v>
      </c>
      <c r="E66" s="77"/>
      <c r="F66" s="77" t="s">
        <v>94</v>
      </c>
      <c r="G66" s="78">
        <f t="shared" si="7"/>
        <v>54.057659789786022</v>
      </c>
      <c r="H66" s="79">
        <f t="shared" si="38"/>
        <v>41.304644725685534</v>
      </c>
      <c r="I66" s="79">
        <f t="shared" si="38"/>
        <v>52.673158705870762</v>
      </c>
      <c r="J66" s="79">
        <f t="shared" si="38"/>
        <v>51.195087148967964</v>
      </c>
      <c r="K66" s="79">
        <f t="shared" si="38"/>
        <v>53.71464327694563</v>
      </c>
      <c r="L66" s="79">
        <f t="shared" si="38"/>
        <v>71.400765091460187</v>
      </c>
      <c r="M66" s="80">
        <f t="shared" si="9"/>
        <v>29.434461824759062</v>
      </c>
      <c r="N66" s="80">
        <f t="shared" si="10"/>
        <v>21.907485022936481</v>
      </c>
      <c r="O66" s="80">
        <f t="shared" si="11"/>
        <v>26.519418868928707</v>
      </c>
      <c r="P66" s="80">
        <f t="shared" si="12"/>
        <v>33.455876058557756</v>
      </c>
      <c r="Q66" s="80">
        <f t="shared" si="13"/>
        <v>66.944686077471175</v>
      </c>
      <c r="R66" s="81">
        <f t="shared" ref="R66:BS70" si="45">IF(BY66="",VLOOKUP($B66,$Q$165:$BV$170,COLUMN(R$157)-$R$162),IF((BY66-BY$171)/(BY$170-BY$171)&lt;0,0,IF((BY66-BY$171)/(BY$170-BY$171)&gt;1,1,(BY66-BY$171)/(BY$170-BY$171))))</f>
        <v>0.19487232289950582</v>
      </c>
      <c r="S66" s="81">
        <f t="shared" si="45"/>
        <v>0.54404249872565036</v>
      </c>
      <c r="T66" s="81">
        <f t="shared" si="45"/>
        <v>8.7985875600403246E-2</v>
      </c>
      <c r="U66" s="81">
        <f t="shared" si="45"/>
        <v>0.13735250209455915</v>
      </c>
      <c r="V66" s="81">
        <f t="shared" si="45"/>
        <v>0</v>
      </c>
      <c r="W66" s="82">
        <f t="shared" si="45"/>
        <v>0.60899351064172313</v>
      </c>
      <c r="X66" s="82">
        <f t="shared" si="45"/>
        <v>0.11874999999999999</v>
      </c>
      <c r="Y66" s="82">
        <f t="shared" si="45"/>
        <v>0.111</v>
      </c>
      <c r="Z66" s="82">
        <f t="shared" si="45"/>
        <v>0.53600000000000003</v>
      </c>
      <c r="AA66" s="82">
        <f t="shared" si="45"/>
        <v>1</v>
      </c>
      <c r="AB66" s="82">
        <f t="shared" si="45"/>
        <v>9.3398393688572501E-2</v>
      </c>
      <c r="AC66" s="82">
        <f t="shared" si="45"/>
        <v>0.5</v>
      </c>
      <c r="AD66" s="82">
        <f t="shared" si="45"/>
        <v>0.6786885245901636</v>
      </c>
      <c r="AE66" s="82">
        <f t="shared" si="45"/>
        <v>0.28683667973030696</v>
      </c>
      <c r="AF66" s="82">
        <f t="shared" si="45"/>
        <v>0.88</v>
      </c>
      <c r="AG66" s="82">
        <f t="shared" si="45"/>
        <v>0.8204264870931538</v>
      </c>
      <c r="AH66" s="82">
        <f t="shared" si="45"/>
        <v>0.41304347826086957</v>
      </c>
      <c r="AI66" s="82">
        <f t="shared" si="45"/>
        <v>1</v>
      </c>
      <c r="AJ66" s="82">
        <f t="shared" si="45"/>
        <v>1</v>
      </c>
      <c r="AK66" s="82">
        <f t="shared" si="45"/>
        <v>0</v>
      </c>
      <c r="AL66" s="82">
        <f t="shared" si="45"/>
        <v>0.3933700713117016</v>
      </c>
      <c r="AM66" s="82">
        <f t="shared" si="45"/>
        <v>0.20174466553435541</v>
      </c>
      <c r="AN66" s="82">
        <f t="shared" si="45"/>
        <v>0.21497251126168457</v>
      </c>
      <c r="AO66" s="82">
        <f t="shared" si="45"/>
        <v>0.28165658786879244</v>
      </c>
      <c r="AP66" s="82">
        <f t="shared" si="45"/>
        <v>0.40449438202247201</v>
      </c>
      <c r="AQ66" s="82">
        <f t="shared" si="45"/>
        <v>0.4081675102267211</v>
      </c>
      <c r="AR66" s="83">
        <f t="shared" si="45"/>
        <v>1</v>
      </c>
      <c r="AS66" s="83">
        <f t="shared" si="45"/>
        <v>0.5</v>
      </c>
      <c r="AT66" s="83">
        <f t="shared" si="45"/>
        <v>0.42105263157894735</v>
      </c>
      <c r="AU66" s="83">
        <f t="shared" si="45"/>
        <v>0.3888888888888889</v>
      </c>
      <c r="AV66" s="83">
        <f t="shared" si="45"/>
        <v>1</v>
      </c>
      <c r="AW66" s="83">
        <f t="shared" si="45"/>
        <v>0</v>
      </c>
      <c r="AX66" s="83">
        <f t="shared" si="45"/>
        <v>1</v>
      </c>
      <c r="AY66" s="83">
        <f t="shared" si="45"/>
        <v>1</v>
      </c>
      <c r="AZ66" s="83">
        <f t="shared" si="45"/>
        <v>0</v>
      </c>
      <c r="BA66" s="83">
        <f t="shared" si="45"/>
        <v>1.6339399848244712E-2</v>
      </c>
      <c r="BB66" s="83">
        <f t="shared" si="45"/>
        <v>1.5103689014579621E-3</v>
      </c>
      <c r="BC66" s="83">
        <f t="shared" si="45"/>
        <v>0.66666666666666663</v>
      </c>
      <c r="BD66" s="83">
        <f t="shared" si="45"/>
        <v>7.153402599022593E-2</v>
      </c>
      <c r="BE66" s="83">
        <f t="shared" si="45"/>
        <v>0.36209187121402775</v>
      </c>
      <c r="BF66" s="83">
        <f t="shared" si="45"/>
        <v>0.5</v>
      </c>
      <c r="BG66" s="83">
        <f t="shared" si="45"/>
        <v>3.7499999999999756E-3</v>
      </c>
      <c r="BH66" s="84">
        <f t="shared" si="45"/>
        <v>0.36363636363636365</v>
      </c>
      <c r="BI66" s="84">
        <f t="shared" si="45"/>
        <v>1</v>
      </c>
      <c r="BJ66" s="84">
        <f t="shared" si="45"/>
        <v>0.33537500824002819</v>
      </c>
      <c r="BK66" s="84">
        <f t="shared" si="45"/>
        <v>7.788461377313606E-2</v>
      </c>
      <c r="BL66" s="84">
        <f t="shared" si="45"/>
        <v>0.23546526248206828</v>
      </c>
      <c r="BM66" s="84">
        <f t="shared" si="45"/>
        <v>4.4794063037892996E-2</v>
      </c>
      <c r="BN66" s="84">
        <f t="shared" si="45"/>
        <v>6.459355996309267E-2</v>
      </c>
      <c r="BO66" s="84">
        <f t="shared" si="45"/>
        <v>9.3808057824164015E-2</v>
      </c>
      <c r="BP66" s="85">
        <f t="shared" si="45"/>
        <v>0.81833739222010138</v>
      </c>
      <c r="BQ66" s="85">
        <f t="shared" si="45"/>
        <v>0.70497147514262437</v>
      </c>
      <c r="BR66" s="85">
        <f t="shared" si="45"/>
        <v>0.98235018642287397</v>
      </c>
      <c r="BS66" s="85">
        <f t="shared" si="45"/>
        <v>0.51792199446136467</v>
      </c>
      <c r="BT66" s="86">
        <v>1</v>
      </c>
      <c r="BU66" s="85">
        <f t="shared" si="39"/>
        <v>0.18373631178910019</v>
      </c>
      <c r="BV66" s="85">
        <f t="shared" si="39"/>
        <v>8.6802385960262171E-2</v>
      </c>
      <c r="BW66" s="87"/>
      <c r="BX66" s="87"/>
      <c r="BY66" s="88">
        <v>14.724</v>
      </c>
      <c r="BZ66" s="88">
        <v>0.16179337231968799</v>
      </c>
      <c r="CA66" s="88">
        <v>147.08880527784586</v>
      </c>
      <c r="CB66" s="88">
        <v>2.3295489640000002</v>
      </c>
      <c r="CC66" s="89">
        <v>-3.6949399999999999</v>
      </c>
      <c r="CD66" s="88">
        <v>84.504459999999995</v>
      </c>
      <c r="CE66" s="88">
        <v>4.8</v>
      </c>
      <c r="CF66" s="88">
        <v>11.1</v>
      </c>
      <c r="CG66" s="88">
        <v>26.8</v>
      </c>
      <c r="CH66" s="88">
        <v>3</v>
      </c>
      <c r="CI66" s="88"/>
      <c r="CJ66" s="88">
        <v>0</v>
      </c>
      <c r="CK66" s="88">
        <v>65.099999999999994</v>
      </c>
      <c r="CL66" s="88">
        <v>15.6</v>
      </c>
      <c r="CM66" s="89">
        <v>74</v>
      </c>
      <c r="CN66" s="88">
        <v>84</v>
      </c>
      <c r="CO66" s="89">
        <v>3.5</v>
      </c>
      <c r="CP66" s="88">
        <v>0.63958899999999996</v>
      </c>
      <c r="CQ66" s="88">
        <v>65.801010000000005</v>
      </c>
      <c r="CR66" s="88">
        <v>0</v>
      </c>
      <c r="CS66" s="88">
        <v>17.938590000000001</v>
      </c>
      <c r="CT66" s="88">
        <v>18.290980000000001</v>
      </c>
      <c r="CU66" s="88">
        <v>4.9246400000000001</v>
      </c>
      <c r="CV66" s="88">
        <v>28</v>
      </c>
      <c r="CW66" s="88">
        <v>7.3</v>
      </c>
      <c r="CX66" s="88">
        <v>38.799999999999997</v>
      </c>
      <c r="CY66" s="88">
        <v>1</v>
      </c>
      <c r="CZ66" s="88">
        <v>0.5</v>
      </c>
      <c r="DA66" s="88">
        <v>11</v>
      </c>
      <c r="DB66" s="88">
        <v>3.5</v>
      </c>
      <c r="DC66" s="88">
        <v>1</v>
      </c>
      <c r="DD66" s="88">
        <v>1</v>
      </c>
      <c r="DE66" s="88">
        <v>1</v>
      </c>
      <c r="DF66" s="88">
        <v>8</v>
      </c>
      <c r="DG66" s="89">
        <v>0</v>
      </c>
      <c r="DH66" s="89">
        <v>6.5506059179999996</v>
      </c>
      <c r="DI66" s="89">
        <v>0.35953516099999999</v>
      </c>
      <c r="DJ66" s="88">
        <v>2</v>
      </c>
      <c r="DK66" s="88">
        <v>0.63910161247039154</v>
      </c>
      <c r="DL66" s="89">
        <v>674.84176599014052</v>
      </c>
      <c r="DM66" s="89">
        <v>3</v>
      </c>
      <c r="DN66" s="89">
        <v>1.0149999999999999</v>
      </c>
      <c r="DO66" s="88">
        <v>52</v>
      </c>
      <c r="DP66" s="88">
        <v>14</v>
      </c>
      <c r="DQ66" s="89">
        <v>-1.10557469208221</v>
      </c>
      <c r="DR66" s="88">
        <v>4.7272923060356433</v>
      </c>
      <c r="DS66" s="88">
        <v>59.08666667</v>
      </c>
      <c r="DT66" s="88">
        <v>1.1428466069654699</v>
      </c>
      <c r="DU66" s="88">
        <v>0.68088147039181401</v>
      </c>
      <c r="DV66" s="88">
        <v>2.0287999999999999</v>
      </c>
      <c r="DW66" s="89">
        <v>86.2</v>
      </c>
      <c r="DX66" s="88">
        <v>81.900000000000006</v>
      </c>
      <c r="DY66" s="88">
        <v>98.470979</v>
      </c>
      <c r="DZ66" s="89">
        <v>51.930232740000001</v>
      </c>
      <c r="EA66" s="88">
        <v>1</v>
      </c>
      <c r="EB66" s="89">
        <v>20.41796867</v>
      </c>
      <c r="EC66" s="88">
        <v>8.1890000000000001</v>
      </c>
      <c r="ED66" s="77"/>
    </row>
    <row r="67" spans="1:134" ht="15.75" customHeight="1" x14ac:dyDescent="0.25">
      <c r="A67" s="112" t="s">
        <v>152</v>
      </c>
      <c r="B67" s="113">
        <v>4</v>
      </c>
      <c r="C67" s="113" t="s">
        <v>108</v>
      </c>
      <c r="D67" s="77" t="s">
        <v>109</v>
      </c>
      <c r="E67" s="77"/>
      <c r="F67" s="77" t="s">
        <v>96</v>
      </c>
      <c r="G67" s="78">
        <f t="shared" si="7"/>
        <v>54.049425036608113</v>
      </c>
      <c r="H67" s="79">
        <f t="shared" si="38"/>
        <v>48.315095927905347</v>
      </c>
      <c r="I67" s="79">
        <f t="shared" si="38"/>
        <v>54.917991339404296</v>
      </c>
      <c r="J67" s="79">
        <f t="shared" si="38"/>
        <v>34.177252337698981</v>
      </c>
      <c r="K67" s="79">
        <f t="shared" si="38"/>
        <v>53.443179261450027</v>
      </c>
      <c r="L67" s="79">
        <f t="shared" si="38"/>
        <v>79.393606316581867</v>
      </c>
      <c r="M67" s="80">
        <f t="shared" si="9"/>
        <v>37.862662993725991</v>
      </c>
      <c r="N67" s="80">
        <f t="shared" si="10"/>
        <v>25.611611925590456</v>
      </c>
      <c r="O67" s="80">
        <f t="shared" si="11"/>
        <v>0.8974001319732694</v>
      </c>
      <c r="P67" s="80">
        <f t="shared" si="12"/>
        <v>33.065594198986744</v>
      </c>
      <c r="Q67" s="80">
        <f t="shared" si="13"/>
        <v>76.182900899450019</v>
      </c>
      <c r="R67" s="81">
        <f t="shared" si="45"/>
        <v>0.33187808896210874</v>
      </c>
      <c r="S67" s="81">
        <f t="shared" si="45"/>
        <v>0.63014124688205397</v>
      </c>
      <c r="T67" s="81">
        <f t="shared" si="45"/>
        <v>3.8211698356715326E-2</v>
      </c>
      <c r="U67" s="81">
        <f t="shared" si="45"/>
        <v>0</v>
      </c>
      <c r="V67" s="81">
        <f t="shared" si="45"/>
        <v>0.26893741559774897</v>
      </c>
      <c r="W67" s="82">
        <f t="shared" si="45"/>
        <v>0.92724752836418212</v>
      </c>
      <c r="X67" s="82">
        <f t="shared" si="45"/>
        <v>0.24687500000000001</v>
      </c>
      <c r="Y67" s="82">
        <f t="shared" si="45"/>
        <v>0.8</v>
      </c>
      <c r="Z67" s="82">
        <f t="shared" si="45"/>
        <v>0.36200000000000004</v>
      </c>
      <c r="AA67" s="82">
        <f t="shared" si="45"/>
        <v>0.33333333333333331</v>
      </c>
      <c r="AB67" s="82">
        <f t="shared" si="45"/>
        <v>0.12237056958985673</v>
      </c>
      <c r="AC67" s="82">
        <f t="shared" si="45"/>
        <v>1</v>
      </c>
      <c r="AD67" s="82">
        <f t="shared" si="45"/>
        <v>0.73442622950819647</v>
      </c>
      <c r="AE67" s="82">
        <f t="shared" si="45"/>
        <v>0.53554115046713335</v>
      </c>
      <c r="AF67" s="82">
        <f t="shared" si="45"/>
        <v>0.74</v>
      </c>
      <c r="AG67" s="82">
        <f t="shared" si="45"/>
        <v>0.88215488215488214</v>
      </c>
      <c r="AH67" s="82">
        <f t="shared" si="45"/>
        <v>0.58695652173913038</v>
      </c>
      <c r="AI67" s="82">
        <f t="shared" si="45"/>
        <v>1</v>
      </c>
      <c r="AJ67" s="82">
        <f t="shared" si="45"/>
        <v>1</v>
      </c>
      <c r="AK67" s="82">
        <f t="shared" si="45"/>
        <v>0.17458563535911603</v>
      </c>
      <c r="AL67" s="82">
        <f t="shared" si="45"/>
        <v>0.11524144933015798</v>
      </c>
      <c r="AM67" s="82">
        <f t="shared" si="45"/>
        <v>0.22200628763602984</v>
      </c>
      <c r="AN67" s="82">
        <f t="shared" si="45"/>
        <v>1.6036481476463013E-2</v>
      </c>
      <c r="AO67" s="82">
        <f t="shared" si="45"/>
        <v>0.44920024084400123</v>
      </c>
      <c r="AP67" s="82">
        <f t="shared" si="45"/>
        <v>0.98314606741573052</v>
      </c>
      <c r="AQ67" s="82">
        <f t="shared" si="45"/>
        <v>0.45586909796852243</v>
      </c>
      <c r="AR67" s="83">
        <f t="shared" si="45"/>
        <v>1</v>
      </c>
      <c r="AS67" s="83">
        <f t="shared" si="45"/>
        <v>0.5</v>
      </c>
      <c r="AT67" s="83">
        <f t="shared" si="45"/>
        <v>0.52631578947368418</v>
      </c>
      <c r="AU67" s="83">
        <f t="shared" si="45"/>
        <v>1</v>
      </c>
      <c r="AV67" s="83">
        <f t="shared" si="45"/>
        <v>0</v>
      </c>
      <c r="AW67" s="83">
        <f t="shared" si="45"/>
        <v>1</v>
      </c>
      <c r="AX67" s="83">
        <f t="shared" si="45"/>
        <v>1</v>
      </c>
      <c r="AY67" s="83">
        <f t="shared" si="45"/>
        <v>0.42857142857142855</v>
      </c>
      <c r="AZ67" s="83">
        <f t="shared" si="45"/>
        <v>0</v>
      </c>
      <c r="BA67" s="83">
        <f t="shared" si="45"/>
        <v>1.5998585039083721E-3</v>
      </c>
      <c r="BB67" s="83">
        <f t="shared" si="45"/>
        <v>6.3817778559143957E-3</v>
      </c>
      <c r="BC67" s="83">
        <f t="shared" si="45"/>
        <v>0.66666666666666663</v>
      </c>
      <c r="BD67" s="83">
        <f t="shared" si="45"/>
        <v>0.54820119175136584</v>
      </c>
      <c r="BE67" s="83">
        <f t="shared" si="45"/>
        <v>0.93608130999357042</v>
      </c>
      <c r="BF67" s="83">
        <f t="shared" si="45"/>
        <v>0.5</v>
      </c>
      <c r="BG67" s="83">
        <f t="shared" si="45"/>
        <v>2.300000000000002E-2</v>
      </c>
      <c r="BH67" s="84">
        <f t="shared" si="45"/>
        <v>0.43813131313131309</v>
      </c>
      <c r="BI67" s="84">
        <f t="shared" si="45"/>
        <v>1</v>
      </c>
      <c r="BJ67" s="84">
        <f t="shared" si="45"/>
        <v>0.33367371655484129</v>
      </c>
      <c r="BK67" s="84">
        <f t="shared" si="45"/>
        <v>8.5034958137024375E-4</v>
      </c>
      <c r="BL67" s="84">
        <f t="shared" si="45"/>
        <v>0.23692669702105956</v>
      </c>
      <c r="BM67" s="84">
        <f t="shared" si="45"/>
        <v>7.0346315657672007E-2</v>
      </c>
      <c r="BN67" s="84">
        <f t="shared" si="45"/>
        <v>7.1181365785662462E-2</v>
      </c>
      <c r="BO67" s="84">
        <f t="shared" si="45"/>
        <v>7.1577232843660812E-2</v>
      </c>
      <c r="BP67" s="85">
        <f t="shared" si="45"/>
        <v>0.94997696307510038</v>
      </c>
      <c r="BQ67" s="85">
        <f t="shared" si="45"/>
        <v>1</v>
      </c>
      <c r="BR67" s="85">
        <f t="shared" si="45"/>
        <v>1</v>
      </c>
      <c r="BS67" s="85">
        <f t="shared" si="45"/>
        <v>0.58375977698144532</v>
      </c>
      <c r="BT67" s="86">
        <v>1</v>
      </c>
      <c r="BU67" s="85">
        <f t="shared" si="39"/>
        <v>0.24661999596247985</v>
      </c>
      <c r="BV67" s="85">
        <f t="shared" si="39"/>
        <v>4.3216682071137803E-2</v>
      </c>
      <c r="BW67" s="87"/>
      <c r="BX67" s="87"/>
      <c r="BY67" s="88">
        <v>21.376999999999999</v>
      </c>
      <c r="BZ67" s="88">
        <v>0.219917012448133</v>
      </c>
      <c r="CA67" s="88">
        <v>68.363589623777898</v>
      </c>
      <c r="CB67" s="88">
        <v>0.75364934700000008</v>
      </c>
      <c r="CC67" s="89">
        <v>6.3130100000000002</v>
      </c>
      <c r="CD67" s="88">
        <v>97.062489999999997</v>
      </c>
      <c r="CE67" s="88">
        <v>8.9</v>
      </c>
      <c r="CF67" s="88">
        <v>80</v>
      </c>
      <c r="CG67" s="88">
        <v>18.100000000000001</v>
      </c>
      <c r="CH67" s="88">
        <v>1</v>
      </c>
      <c r="CI67" s="88">
        <v>9.8765432098765399E-2</v>
      </c>
      <c r="CJ67" s="88">
        <v>1</v>
      </c>
      <c r="CK67" s="88">
        <v>66.8</v>
      </c>
      <c r="CL67" s="88">
        <v>28.99</v>
      </c>
      <c r="CM67" s="89">
        <v>67</v>
      </c>
      <c r="CN67" s="88">
        <v>89.5</v>
      </c>
      <c r="CO67" s="89">
        <v>4.3</v>
      </c>
      <c r="CP67" s="88">
        <v>0.55070680000000005</v>
      </c>
      <c r="CQ67" s="88">
        <v>57.638019999999997</v>
      </c>
      <c r="CR67" s="88">
        <v>15.8</v>
      </c>
      <c r="CS67" s="88">
        <v>8.7286999999999999</v>
      </c>
      <c r="CT67" s="88">
        <v>19.307600000000001</v>
      </c>
      <c r="CU67" s="88">
        <v>0.37329000000000001</v>
      </c>
      <c r="CV67" s="88">
        <v>44</v>
      </c>
      <c r="CW67" s="88">
        <v>17.600000000000001</v>
      </c>
      <c r="CX67" s="88">
        <v>43.1</v>
      </c>
      <c r="CY67" s="88">
        <v>1</v>
      </c>
      <c r="CZ67" s="88">
        <v>0.5</v>
      </c>
      <c r="DA67" s="88">
        <v>13</v>
      </c>
      <c r="DB67" s="88">
        <v>9</v>
      </c>
      <c r="DC67" s="88">
        <v>0</v>
      </c>
      <c r="DD67" s="88">
        <v>4</v>
      </c>
      <c r="DE67" s="88">
        <v>1</v>
      </c>
      <c r="DF67" s="88">
        <v>4</v>
      </c>
      <c r="DG67" s="89">
        <v>0</v>
      </c>
      <c r="DH67" s="89">
        <v>0.64139703299999995</v>
      </c>
      <c r="DI67" s="89">
        <v>1.519147757</v>
      </c>
      <c r="DJ67" s="88">
        <v>2</v>
      </c>
      <c r="DK67" s="88">
        <v>4.0802268627396101</v>
      </c>
      <c r="DL67" s="89">
        <v>1683.2650542518725</v>
      </c>
      <c r="DM67" s="89">
        <v>3</v>
      </c>
      <c r="DN67" s="89">
        <v>1.0920000000000001</v>
      </c>
      <c r="DO67" s="88"/>
      <c r="DP67" s="88">
        <v>14</v>
      </c>
      <c r="DQ67" s="89">
        <v>-1.1407602963277399</v>
      </c>
      <c r="DR67" s="88">
        <v>5.1612903225806452E-2</v>
      </c>
      <c r="DS67" s="88">
        <v>59.45</v>
      </c>
      <c r="DT67" s="88">
        <v>1.4808969931687599</v>
      </c>
      <c r="DU67" s="88">
        <v>0.74517318497543705</v>
      </c>
      <c r="DV67" s="88">
        <v>1.5564</v>
      </c>
      <c r="DW67" s="89">
        <v>96.2</v>
      </c>
      <c r="DX67" s="88">
        <v>100</v>
      </c>
      <c r="DY67" s="88">
        <v>100</v>
      </c>
      <c r="DZ67" s="89">
        <v>58.249332219999999</v>
      </c>
      <c r="EA67" s="88">
        <v>1</v>
      </c>
      <c r="EB67" s="89">
        <v>25.507685349999999</v>
      </c>
      <c r="EC67" s="88">
        <v>4.3739999999999997</v>
      </c>
      <c r="ED67" s="77"/>
    </row>
    <row r="68" spans="1:134" ht="15.75" customHeight="1" x14ac:dyDescent="0.25">
      <c r="A68" s="112" t="s">
        <v>153</v>
      </c>
      <c r="B68" s="113">
        <v>4</v>
      </c>
      <c r="C68" s="113" t="s">
        <v>120</v>
      </c>
      <c r="D68" s="77" t="s">
        <v>109</v>
      </c>
      <c r="E68" s="77"/>
      <c r="F68" s="77" t="s">
        <v>96</v>
      </c>
      <c r="G68" s="78">
        <f t="shared" si="7"/>
        <v>54.010700782609476</v>
      </c>
      <c r="H68" s="79">
        <f t="shared" si="38"/>
        <v>64.501382334591398</v>
      </c>
      <c r="I68" s="79">
        <f t="shared" si="38"/>
        <v>60.668013023856624</v>
      </c>
      <c r="J68" s="79">
        <f t="shared" si="38"/>
        <v>42.992817809520233</v>
      </c>
      <c r="K68" s="79">
        <f t="shared" si="38"/>
        <v>32.957236226858775</v>
      </c>
      <c r="L68" s="79">
        <f t="shared" si="38"/>
        <v>68.934054518220364</v>
      </c>
      <c r="M68" s="80">
        <f t="shared" si="9"/>
        <v>57.322363101312192</v>
      </c>
      <c r="N68" s="80">
        <f t="shared" si="10"/>
        <v>35.09953975328672</v>
      </c>
      <c r="O68" s="80">
        <f t="shared" si="11"/>
        <v>14.170098227872735</v>
      </c>
      <c r="P68" s="80">
        <f t="shared" si="12"/>
        <v>3.6131014698520483</v>
      </c>
      <c r="Q68" s="80">
        <f t="shared" si="13"/>
        <v>64.093634550560722</v>
      </c>
      <c r="R68" s="81">
        <f t="shared" si="45"/>
        <v>0.55998764415156521</v>
      </c>
      <c r="S68" s="81">
        <f t="shared" si="45"/>
        <v>0.67470327987408019</v>
      </c>
      <c r="T68" s="81">
        <f t="shared" si="45"/>
        <v>1.065883155809785E-2</v>
      </c>
      <c r="U68" s="81">
        <f t="shared" si="45"/>
        <v>0</v>
      </c>
      <c r="V68" s="81">
        <f t="shared" si="45"/>
        <v>0.1217066614410047</v>
      </c>
      <c r="W68" s="82">
        <f t="shared" si="45"/>
        <v>0.95066516970890447</v>
      </c>
      <c r="X68" s="82">
        <f t="shared" si="45"/>
        <v>0.31874999999999998</v>
      </c>
      <c r="Y68" s="82">
        <f t="shared" si="45"/>
        <v>0.98099999999999998</v>
      </c>
      <c r="Z68" s="82">
        <f t="shared" si="45"/>
        <v>0.32</v>
      </c>
      <c r="AA68" s="82">
        <f t="shared" si="45"/>
        <v>0.33333333333333331</v>
      </c>
      <c r="AB68" s="82">
        <f t="shared" si="45"/>
        <v>0.10488905964844861</v>
      </c>
      <c r="AC68" s="82">
        <f t="shared" si="45"/>
        <v>0.5</v>
      </c>
      <c r="AD68" s="82">
        <f t="shared" si="45"/>
        <v>0.59016393442622939</v>
      </c>
      <c r="AE68" s="82">
        <f t="shared" si="45"/>
        <v>0.43700663088095981</v>
      </c>
      <c r="AF68" s="82">
        <f t="shared" si="45"/>
        <v>0.84</v>
      </c>
      <c r="AG68" s="82">
        <f t="shared" si="45"/>
        <v>1</v>
      </c>
      <c r="AH68" s="82">
        <f t="shared" si="45"/>
        <v>0.62700228832951921</v>
      </c>
      <c r="AI68" s="82">
        <f t="shared" si="45"/>
        <v>0.36193448860760091</v>
      </c>
      <c r="AJ68" s="82">
        <f t="shared" si="45"/>
        <v>0.22333844838663444</v>
      </c>
      <c r="AK68" s="82">
        <f t="shared" si="45"/>
        <v>0</v>
      </c>
      <c r="AL68" s="82">
        <f t="shared" si="45"/>
        <v>0.17980188308311523</v>
      </c>
      <c r="AM68" s="82">
        <f t="shared" si="45"/>
        <v>0.24426513303727421</v>
      </c>
      <c r="AN68" s="82">
        <f t="shared" si="45"/>
        <v>2.2291710193780528E-5</v>
      </c>
      <c r="AO68" s="82">
        <f t="shared" si="45"/>
        <v>0.23767637896280011</v>
      </c>
      <c r="AP68" s="82">
        <f t="shared" si="45"/>
        <v>1.6853932584269669E-2</v>
      </c>
      <c r="AQ68" s="82">
        <f t="shared" si="45"/>
        <v>0.25064133675379596</v>
      </c>
      <c r="AR68" s="83">
        <f t="shared" si="45"/>
        <v>1</v>
      </c>
      <c r="AS68" s="83">
        <f t="shared" si="45"/>
        <v>0</v>
      </c>
      <c r="AT68" s="83">
        <f t="shared" si="45"/>
        <v>0.36842105263157893</v>
      </c>
      <c r="AU68" s="83">
        <f t="shared" si="45"/>
        <v>0.66666666666666663</v>
      </c>
      <c r="AV68" s="83">
        <f t="shared" si="45"/>
        <v>0</v>
      </c>
      <c r="AW68" s="83">
        <f t="shared" si="45"/>
        <v>1</v>
      </c>
      <c r="AX68" s="83">
        <f t="shared" si="45"/>
        <v>1</v>
      </c>
      <c r="AY68" s="83">
        <f t="shared" si="45"/>
        <v>0.5714285714285714</v>
      </c>
      <c r="AZ68" s="83">
        <f t="shared" si="45"/>
        <v>0</v>
      </c>
      <c r="BA68" s="83">
        <f t="shared" si="45"/>
        <v>4.7814830163284104E-3</v>
      </c>
      <c r="BB68" s="83">
        <f t="shared" si="45"/>
        <v>0</v>
      </c>
      <c r="BC68" s="83">
        <f t="shared" si="45"/>
        <v>0</v>
      </c>
      <c r="BD68" s="83">
        <f t="shared" si="45"/>
        <v>5.7656668088893366E-2</v>
      </c>
      <c r="BE68" s="83">
        <f t="shared" si="45"/>
        <v>0.10163866071057887</v>
      </c>
      <c r="BF68" s="83">
        <f t="shared" si="45"/>
        <v>0.75</v>
      </c>
      <c r="BG68" s="83">
        <f t="shared" si="45"/>
        <v>6.0999999999999999E-2</v>
      </c>
      <c r="BH68" s="84">
        <f t="shared" si="45"/>
        <v>0.43813131313131309</v>
      </c>
      <c r="BI68" s="84">
        <f t="shared" si="45"/>
        <v>0.42857142857142855</v>
      </c>
      <c r="BJ68" s="84">
        <f t="shared" si="45"/>
        <v>0.33680323514536042</v>
      </c>
      <c r="BK68" s="84">
        <f t="shared" si="45"/>
        <v>0</v>
      </c>
      <c r="BL68" s="84">
        <f t="shared" si="45"/>
        <v>0.78324847401174924</v>
      </c>
      <c r="BM68" s="84">
        <f t="shared" si="45"/>
        <v>0.10812102429439395</v>
      </c>
      <c r="BN68" s="84">
        <f t="shared" si="45"/>
        <v>2.5559142258150157E-2</v>
      </c>
      <c r="BO68" s="84">
        <f t="shared" si="45"/>
        <v>0.14205327748972685</v>
      </c>
      <c r="BP68" s="85">
        <f t="shared" si="45"/>
        <v>1</v>
      </c>
      <c r="BQ68" s="85">
        <f t="shared" si="45"/>
        <v>0.89552528427834055</v>
      </c>
      <c r="BR68" s="85">
        <f t="shared" si="45"/>
        <v>1</v>
      </c>
      <c r="BS68" s="85">
        <f t="shared" si="45"/>
        <v>0.42279542153805943</v>
      </c>
      <c r="BT68" s="86">
        <v>1</v>
      </c>
      <c r="BU68" s="85">
        <f t="shared" si="39"/>
        <v>0.42160398607043714</v>
      </c>
      <c r="BV68" s="85">
        <f t="shared" si="39"/>
        <v>2.3851605244908241E-2</v>
      </c>
      <c r="BW68" s="87"/>
      <c r="BX68" s="87"/>
      <c r="BY68" s="88">
        <v>32.454000000000001</v>
      </c>
      <c r="BZ68" s="88">
        <v>0.25</v>
      </c>
      <c r="CA68" s="88">
        <v>24.784659730284897</v>
      </c>
      <c r="CB68" s="88">
        <v>0.35626940129593998</v>
      </c>
      <c r="CC68" s="89">
        <v>2.8569300000000002</v>
      </c>
      <c r="CD68" s="88">
        <v>97.986530000000002</v>
      </c>
      <c r="CE68" s="88">
        <v>11.2</v>
      </c>
      <c r="CF68" s="88">
        <v>98.1</v>
      </c>
      <c r="CG68" s="88">
        <v>16</v>
      </c>
      <c r="CH68" s="88">
        <v>1</v>
      </c>
      <c r="CI68" s="88">
        <v>8.6419753086419707E-2</v>
      </c>
      <c r="CJ68" s="88">
        <v>0</v>
      </c>
      <c r="CK68" s="88">
        <v>62.4</v>
      </c>
      <c r="CL68" s="88">
        <v>23.684999999999999</v>
      </c>
      <c r="CM68" s="89">
        <v>72</v>
      </c>
      <c r="CN68" s="88">
        <v>100</v>
      </c>
      <c r="CO68" s="89"/>
      <c r="CP68" s="88">
        <v>0.36702299999999999</v>
      </c>
      <c r="CQ68" s="88">
        <v>35.372900000000001</v>
      </c>
      <c r="CR68" s="88">
        <v>0</v>
      </c>
      <c r="CS68" s="88">
        <v>10.866540000000001</v>
      </c>
      <c r="CT68" s="88">
        <v>20.424430000000001</v>
      </c>
      <c r="CU68" s="88">
        <v>6.9100000000000003E-3</v>
      </c>
      <c r="CV68" s="88">
        <v>23.8</v>
      </c>
      <c r="CW68" s="88">
        <v>0.4</v>
      </c>
      <c r="CX68" s="88">
        <v>24.6</v>
      </c>
      <c r="CY68" s="88">
        <v>1</v>
      </c>
      <c r="CZ68" s="88">
        <v>0</v>
      </c>
      <c r="DA68" s="88">
        <v>10</v>
      </c>
      <c r="DB68" s="88">
        <v>6</v>
      </c>
      <c r="DC68" s="88">
        <v>0</v>
      </c>
      <c r="DD68" s="88">
        <v>4</v>
      </c>
      <c r="DE68" s="88">
        <v>1</v>
      </c>
      <c r="DF68" s="88">
        <v>5</v>
      </c>
      <c r="DG68" s="89">
        <v>0</v>
      </c>
      <c r="DH68" s="89">
        <v>1.916937662</v>
      </c>
      <c r="DI68" s="89">
        <v>0</v>
      </c>
      <c r="DJ68" s="88">
        <v>0</v>
      </c>
      <c r="DK68" s="88">
        <v>0.53891907397931338</v>
      </c>
      <c r="DL68" s="89">
        <v>217.26003150270455</v>
      </c>
      <c r="DM68" s="89">
        <v>4</v>
      </c>
      <c r="DN68" s="89">
        <v>1.244</v>
      </c>
      <c r="DO68" s="88"/>
      <c r="DP68" s="88">
        <v>10</v>
      </c>
      <c r="DQ68" s="89">
        <v>-1.0760365316942</v>
      </c>
      <c r="DR68" s="88">
        <v>0</v>
      </c>
      <c r="DS68" s="88">
        <v>195.27333329999999</v>
      </c>
      <c r="DT68" s="88">
        <v>1.9806476426859001</v>
      </c>
      <c r="DU68" s="88">
        <v>0.29993678112573902</v>
      </c>
      <c r="DV68" s="88">
        <v>3.0539999999999998</v>
      </c>
      <c r="DW68" s="89">
        <v>100</v>
      </c>
      <c r="DX68" s="88"/>
      <c r="DY68" s="88">
        <v>100</v>
      </c>
      <c r="DZ68" s="89">
        <v>42.8</v>
      </c>
      <c r="EA68" s="88">
        <v>1</v>
      </c>
      <c r="EB68" s="89">
        <v>39.670642639999997</v>
      </c>
      <c r="EC68" s="88">
        <v>2.6789999999999998</v>
      </c>
      <c r="ED68" s="77"/>
    </row>
    <row r="69" spans="1:134" ht="15.75" customHeight="1" x14ac:dyDescent="0.25">
      <c r="A69" s="112" t="s">
        <v>154</v>
      </c>
      <c r="B69" s="113">
        <v>4</v>
      </c>
      <c r="C69" s="113" t="s">
        <v>108</v>
      </c>
      <c r="D69" s="77" t="s">
        <v>79</v>
      </c>
      <c r="E69" s="77" t="s">
        <v>80</v>
      </c>
      <c r="F69" s="77" t="s">
        <v>96</v>
      </c>
      <c r="G69" s="78">
        <f t="shared" si="7"/>
        <v>53.880976799995857</v>
      </c>
      <c r="H69" s="79">
        <f t="shared" si="38"/>
        <v>57.615671779259891</v>
      </c>
      <c r="I69" s="79">
        <f t="shared" si="38"/>
        <v>72.717974539049095</v>
      </c>
      <c r="J69" s="79">
        <f t="shared" si="38"/>
        <v>57.439653342209965</v>
      </c>
      <c r="K69" s="79">
        <f t="shared" si="38"/>
        <v>40.009611405569828</v>
      </c>
      <c r="L69" s="79">
        <f t="shared" si="38"/>
        <v>41.621972933890497</v>
      </c>
      <c r="M69" s="80">
        <f t="shared" si="9"/>
        <v>49.044129350360933</v>
      </c>
      <c r="N69" s="80">
        <f t="shared" si="10"/>
        <v>54.982797844608697</v>
      </c>
      <c r="O69" s="80">
        <f t="shared" si="11"/>
        <v>35.921225490148004</v>
      </c>
      <c r="P69" s="80">
        <f t="shared" si="12"/>
        <v>13.752250462084991</v>
      </c>
      <c r="Q69" s="80">
        <f t="shared" si="13"/>
        <v>32.526026761928563</v>
      </c>
      <c r="R69" s="81">
        <f t="shared" si="45"/>
        <v>0.61159390444810557</v>
      </c>
      <c r="S69" s="81">
        <f t="shared" si="45"/>
        <v>0.40446548986558389</v>
      </c>
      <c r="T69" s="81">
        <f t="shared" si="45"/>
        <v>5.2765210959706273E-2</v>
      </c>
      <c r="U69" s="81">
        <f t="shared" si="45"/>
        <v>0</v>
      </c>
      <c r="V69" s="81">
        <f t="shared" si="45"/>
        <v>0</v>
      </c>
      <c r="W69" s="82">
        <f t="shared" si="45"/>
        <v>0.85195683138419642</v>
      </c>
      <c r="X69" s="82">
        <f t="shared" si="45"/>
        <v>0.50624999999999998</v>
      </c>
      <c r="Y69" s="82">
        <f t="shared" si="45"/>
        <v>0.96900000000000008</v>
      </c>
      <c r="Z69" s="82">
        <f t="shared" si="45"/>
        <v>0.47600000000000003</v>
      </c>
      <c r="AA69" s="82">
        <f t="shared" si="45"/>
        <v>0.66666666666666663</v>
      </c>
      <c r="AB69" s="82">
        <f t="shared" si="45"/>
        <v>0.33753361828834916</v>
      </c>
      <c r="AC69" s="82">
        <f t="shared" si="45"/>
        <v>1</v>
      </c>
      <c r="AD69" s="82">
        <f t="shared" si="45"/>
        <v>0.72131147540983609</v>
      </c>
      <c r="AE69" s="82">
        <f t="shared" si="45"/>
        <v>0.73779230669217477</v>
      </c>
      <c r="AF69" s="82">
        <f t="shared" si="45"/>
        <v>0.68</v>
      </c>
      <c r="AG69" s="82">
        <f t="shared" si="45"/>
        <v>0.84287317620650948</v>
      </c>
      <c r="AH69" s="82">
        <f t="shared" si="45"/>
        <v>0.63043478260869568</v>
      </c>
      <c r="AI69" s="82">
        <f t="shared" si="45"/>
        <v>1</v>
      </c>
      <c r="AJ69" s="82">
        <f t="shared" si="45"/>
        <v>1</v>
      </c>
      <c r="AK69" s="82">
        <f t="shared" si="45"/>
        <v>0.2828729281767956</v>
      </c>
      <c r="AL69" s="82">
        <f t="shared" si="45"/>
        <v>0.23879967795884369</v>
      </c>
      <c r="AM69" s="82">
        <f t="shared" si="45"/>
        <v>0.19063646868758058</v>
      </c>
      <c r="AN69" s="82">
        <f t="shared" si="45"/>
        <v>4.6174436566097541E-3</v>
      </c>
      <c r="AO69" s="82">
        <f t="shared" si="45"/>
        <v>5.9661247676640758E-2</v>
      </c>
      <c r="AP69" s="82">
        <f t="shared" si="45"/>
        <v>0.42134831460674166</v>
      </c>
      <c r="AQ69" s="82">
        <f t="shared" si="45"/>
        <v>6.7045690910351521E-2</v>
      </c>
      <c r="AR69" s="83">
        <f t="shared" si="45"/>
        <v>1</v>
      </c>
      <c r="AS69" s="83">
        <f t="shared" si="45"/>
        <v>0.5</v>
      </c>
      <c r="AT69" s="83">
        <f t="shared" si="45"/>
        <v>0.63157894736842102</v>
      </c>
      <c r="AU69" s="83">
        <f t="shared" si="45"/>
        <v>0.72222222222222221</v>
      </c>
      <c r="AV69" s="83">
        <f t="shared" si="45"/>
        <v>1</v>
      </c>
      <c r="AW69" s="83">
        <f t="shared" si="45"/>
        <v>1</v>
      </c>
      <c r="AX69" s="83">
        <f t="shared" si="45"/>
        <v>1</v>
      </c>
      <c r="AY69" s="83">
        <f t="shared" si="45"/>
        <v>1</v>
      </c>
      <c r="AZ69" s="83">
        <f t="shared" si="45"/>
        <v>0</v>
      </c>
      <c r="BA69" s="83">
        <f t="shared" si="45"/>
        <v>1.7875166434444163E-3</v>
      </c>
      <c r="BB69" s="83">
        <f t="shared" si="45"/>
        <v>8.216548882016228E-3</v>
      </c>
      <c r="BC69" s="83">
        <f t="shared" si="45"/>
        <v>0.66666666666666663</v>
      </c>
      <c r="BD69" s="83">
        <f t="shared" si="45"/>
        <v>0.1797569403639255</v>
      </c>
      <c r="BE69" s="83">
        <f t="shared" si="45"/>
        <v>0.35305134062441085</v>
      </c>
      <c r="BF69" s="83">
        <f t="shared" si="45"/>
        <v>0.5</v>
      </c>
      <c r="BG69" s="83">
        <f t="shared" si="45"/>
        <v>4.049999999999998E-2</v>
      </c>
      <c r="BH69" s="84">
        <f t="shared" si="45"/>
        <v>0.22727272727272727</v>
      </c>
      <c r="BI69" s="84">
        <f t="shared" si="45"/>
        <v>1</v>
      </c>
      <c r="BJ69" s="84">
        <f t="shared" si="45"/>
        <v>0.38013424928569656</v>
      </c>
      <c r="BK69" s="84">
        <f t="shared" si="45"/>
        <v>9.7707888626956549E-2</v>
      </c>
      <c r="BL69" s="84">
        <f t="shared" si="45"/>
        <v>0.41137371501429421</v>
      </c>
      <c r="BM69" s="84">
        <f t="shared" si="45"/>
        <v>0.28082738367688237</v>
      </c>
      <c r="BN69" s="84">
        <f t="shared" si="45"/>
        <v>0.17740894380514796</v>
      </c>
      <c r="BO69" s="84">
        <f t="shared" si="45"/>
        <v>0.28541480420565601</v>
      </c>
      <c r="BP69" s="85">
        <f t="shared" si="45"/>
        <v>0.82623576647140129</v>
      </c>
      <c r="BQ69" s="85">
        <f t="shared" si="45"/>
        <v>0.98370008149959254</v>
      </c>
      <c r="BR69" s="85">
        <f t="shared" si="45"/>
        <v>1</v>
      </c>
      <c r="BS69" s="85">
        <f t="shared" si="45"/>
        <v>0.56716220494134806</v>
      </c>
      <c r="BT69" s="86">
        <v>1</v>
      </c>
      <c r="BU69" s="85">
        <f t="shared" si="39"/>
        <v>0.27900293463564635</v>
      </c>
      <c r="BV69" s="85">
        <f t="shared" si="39"/>
        <v>0.82131575129071954</v>
      </c>
      <c r="BW69" s="87"/>
      <c r="BX69" s="87"/>
      <c r="BY69" s="88">
        <v>34.96</v>
      </c>
      <c r="BZ69" s="88">
        <v>6.7567567567567599E-2</v>
      </c>
      <c r="CA69" s="88">
        <v>91.382120147855076</v>
      </c>
      <c r="CB69" s="88">
        <v>0.85411209299999991</v>
      </c>
      <c r="CC69" s="89">
        <v>-0.36448999999999998</v>
      </c>
      <c r="CD69" s="88"/>
      <c r="CE69" s="88">
        <v>17.2</v>
      </c>
      <c r="CF69" s="88">
        <v>96.9</v>
      </c>
      <c r="CG69" s="88">
        <v>23.8</v>
      </c>
      <c r="CH69" s="88">
        <v>2</v>
      </c>
      <c r="CI69" s="88">
        <v>0.25071649029982401</v>
      </c>
      <c r="CJ69" s="88">
        <v>1</v>
      </c>
      <c r="CK69" s="88">
        <v>66.400000000000006</v>
      </c>
      <c r="CL69" s="88">
        <v>39.878999999999998</v>
      </c>
      <c r="CM69" s="89">
        <v>64</v>
      </c>
      <c r="CN69" s="88">
        <v>86</v>
      </c>
      <c r="CO69" s="89">
        <v>4.5</v>
      </c>
      <c r="CP69" s="88">
        <v>0.53916470000000005</v>
      </c>
      <c r="CQ69" s="88">
        <v>61.210940000000001</v>
      </c>
      <c r="CR69" s="88">
        <v>25.6</v>
      </c>
      <c r="CS69" s="88">
        <v>12.820180000000001</v>
      </c>
      <c r="CT69" s="88">
        <v>17.733630000000002</v>
      </c>
      <c r="CU69" s="88">
        <v>0.11204</v>
      </c>
      <c r="CV69" s="88">
        <v>6.8</v>
      </c>
      <c r="CW69" s="88">
        <v>7.6</v>
      </c>
      <c r="CX69" s="88">
        <v>8.0500000000000007</v>
      </c>
      <c r="CY69" s="88">
        <v>1</v>
      </c>
      <c r="CZ69" s="88">
        <v>0.5</v>
      </c>
      <c r="DA69" s="88">
        <v>15</v>
      </c>
      <c r="DB69" s="88">
        <v>6.5</v>
      </c>
      <c r="DC69" s="88">
        <v>1</v>
      </c>
      <c r="DD69" s="88">
        <v>4</v>
      </c>
      <c r="DE69" s="88">
        <v>1</v>
      </c>
      <c r="DF69" s="88">
        <v>8</v>
      </c>
      <c r="DG69" s="89">
        <v>0</v>
      </c>
      <c r="DH69" s="89">
        <v>0.71663079500000004</v>
      </c>
      <c r="DI69" s="89">
        <v>1.9559050920000001</v>
      </c>
      <c r="DJ69" s="88">
        <v>2</v>
      </c>
      <c r="DK69" s="88">
        <v>1.4203775845932056</v>
      </c>
      <c r="DL69" s="89">
        <v>658.95875322217603</v>
      </c>
      <c r="DM69" s="89">
        <v>3</v>
      </c>
      <c r="DN69" s="89">
        <v>1.1619999999999999</v>
      </c>
      <c r="DO69" s="88">
        <v>43</v>
      </c>
      <c r="DP69" s="88">
        <v>14</v>
      </c>
      <c r="DQ69" s="89">
        <v>-0.17987749654801</v>
      </c>
      <c r="DR69" s="88">
        <v>5.9304877788906172</v>
      </c>
      <c r="DS69" s="88">
        <v>102.82</v>
      </c>
      <c r="DT69" s="88">
        <v>4.2655127916717097</v>
      </c>
      <c r="DU69" s="88">
        <v>1.7818693643832</v>
      </c>
      <c r="DV69" s="88">
        <v>6.1003999999999996</v>
      </c>
      <c r="DW69" s="89">
        <v>86.8</v>
      </c>
      <c r="DX69" s="88">
        <v>99</v>
      </c>
      <c r="DY69" s="88">
        <v>100</v>
      </c>
      <c r="DZ69" s="89">
        <v>56.656300000000002</v>
      </c>
      <c r="EA69" s="88">
        <v>1</v>
      </c>
      <c r="EB69" s="89">
        <v>28.128714720000001</v>
      </c>
      <c r="EC69" s="88">
        <v>72.48</v>
      </c>
      <c r="ED69" s="77"/>
    </row>
    <row r="70" spans="1:134" ht="15.75" customHeight="1" x14ac:dyDescent="0.25">
      <c r="A70" s="112" t="s">
        <v>155</v>
      </c>
      <c r="B70" s="113">
        <v>4</v>
      </c>
      <c r="C70" s="113" t="s">
        <v>108</v>
      </c>
      <c r="D70" s="77" t="s">
        <v>79</v>
      </c>
      <c r="E70" s="77" t="s">
        <v>80</v>
      </c>
      <c r="F70" s="77" t="s">
        <v>96</v>
      </c>
      <c r="G70" s="78">
        <f t="shared" si="7"/>
        <v>53.817488359136519</v>
      </c>
      <c r="H70" s="79">
        <f t="shared" ref="H70:L85" si="46">+(M70-MIN(M$6:M$153))/(100-MIN(M$6:M$153))*100</f>
        <v>45.108119460062454</v>
      </c>
      <c r="I70" s="79">
        <f t="shared" si="46"/>
        <v>64.520197795130457</v>
      </c>
      <c r="J70" s="79">
        <f t="shared" si="46"/>
        <v>55.634958459556174</v>
      </c>
      <c r="K70" s="79">
        <f t="shared" si="46"/>
        <v>53.597623136081829</v>
      </c>
      <c r="L70" s="79">
        <f t="shared" si="46"/>
        <v>50.226542944851658</v>
      </c>
      <c r="M70" s="80">
        <f t="shared" si="9"/>
        <v>34.007127588734598</v>
      </c>
      <c r="N70" s="80">
        <f t="shared" si="10"/>
        <v>41.455907275799454</v>
      </c>
      <c r="O70" s="80">
        <f t="shared" si="11"/>
        <v>33.204080412019515</v>
      </c>
      <c r="P70" s="80">
        <f t="shared" si="12"/>
        <v>33.28763704499935</v>
      </c>
      <c r="Q70" s="80">
        <f t="shared" si="13"/>
        <v>42.471284521106156</v>
      </c>
      <c r="R70" s="81">
        <f t="shared" si="45"/>
        <v>0.48873558484349267</v>
      </c>
      <c r="S70" s="81">
        <f t="shared" si="45"/>
        <v>0.52354986747325782</v>
      </c>
      <c r="T70" s="81">
        <f t="shared" si="45"/>
        <v>0.1418619764739284</v>
      </c>
      <c r="U70" s="81">
        <f t="shared" si="45"/>
        <v>0</v>
      </c>
      <c r="V70" s="81">
        <f t="shared" si="45"/>
        <v>0.35635237433915962</v>
      </c>
      <c r="W70" s="82">
        <f t="shared" si="45"/>
        <v>0.57464430833205804</v>
      </c>
      <c r="X70" s="82">
        <f t="shared" si="45"/>
        <v>0.40378289473684209</v>
      </c>
      <c r="Y70" s="82">
        <f t="shared" si="45"/>
        <v>0.82533333333333347</v>
      </c>
      <c r="Z70" s="82">
        <f t="shared" si="45"/>
        <v>0.41399999999999998</v>
      </c>
      <c r="AA70" s="82">
        <f t="shared" si="45"/>
        <v>1</v>
      </c>
      <c r="AB70" s="82">
        <f t="shared" si="45"/>
        <v>0.14984151378349742</v>
      </c>
      <c r="AC70" s="82">
        <f t="shared" si="45"/>
        <v>1</v>
      </c>
      <c r="AD70" s="82">
        <f t="shared" si="45"/>
        <v>0.73442622950819647</v>
      </c>
      <c r="AE70" s="82">
        <f t="shared" si="45"/>
        <v>0.41659391890636893</v>
      </c>
      <c r="AF70" s="82">
        <f t="shared" si="45"/>
        <v>0.84</v>
      </c>
      <c r="AG70" s="82">
        <f t="shared" si="45"/>
        <v>0.76543209876543206</v>
      </c>
      <c r="AH70" s="82">
        <f t="shared" si="45"/>
        <v>0.54347826086956519</v>
      </c>
      <c r="AI70" s="82">
        <f t="shared" si="45"/>
        <v>1</v>
      </c>
      <c r="AJ70" s="82">
        <f t="shared" si="45"/>
        <v>1</v>
      </c>
      <c r="AK70" s="82">
        <f t="shared" si="45"/>
        <v>0.18545119705340701</v>
      </c>
      <c r="AL70" s="82">
        <f t="shared" si="45"/>
        <v>0.33315828032921635</v>
      </c>
      <c r="AM70" s="82">
        <f t="shared" si="45"/>
        <v>0.21402297494392586</v>
      </c>
      <c r="AN70" s="82">
        <f t="shared" si="45"/>
        <v>6.3784013434470682E-2</v>
      </c>
      <c r="AO70" s="82">
        <f t="shared" si="45"/>
        <v>0.24919500510484571</v>
      </c>
      <c r="AP70" s="82">
        <f t="shared" si="45"/>
        <v>0.32584269662921356</v>
      </c>
      <c r="AQ70" s="82">
        <f t="shared" si="45"/>
        <v>0.26783609512584061</v>
      </c>
      <c r="AR70" s="83">
        <f t="shared" si="45"/>
        <v>1</v>
      </c>
      <c r="AS70" s="83">
        <f t="shared" si="45"/>
        <v>0.5</v>
      </c>
      <c r="AT70" s="83">
        <f t="shared" si="45"/>
        <v>0.57894736842105265</v>
      </c>
      <c r="AU70" s="83">
        <f t="shared" si="45"/>
        <v>0.83333333333333337</v>
      </c>
      <c r="AV70" s="83">
        <f t="shared" si="45"/>
        <v>1</v>
      </c>
      <c r="AW70" s="83">
        <f t="shared" si="45"/>
        <v>1</v>
      </c>
      <c r="AX70" s="83">
        <f t="shared" si="45"/>
        <v>1</v>
      </c>
      <c r="AY70" s="83">
        <f t="shared" si="45"/>
        <v>0.8571428571428571</v>
      </c>
      <c r="AZ70" s="83">
        <f t="shared" si="45"/>
        <v>0</v>
      </c>
      <c r="BA70" s="83">
        <f t="shared" si="45"/>
        <v>1.3617562157559105E-3</v>
      </c>
      <c r="BB70" s="83">
        <f t="shared" si="45"/>
        <v>0.13065002079442256</v>
      </c>
      <c r="BC70" s="83">
        <f t="shared" si="45"/>
        <v>0.66666666666666663</v>
      </c>
      <c r="BD70" s="83">
        <f t="shared" si="45"/>
        <v>0.18729170442577348</v>
      </c>
      <c r="BE70" s="83">
        <f t="shared" ref="BE70:BS70" si="47">IF(DL70="",VLOOKUP($B70,$Q$165:$BV$170,COLUMN(BE$157)-$R$162),IF((DL70-DL$171)/(DL$170-DL$171)&lt;0,0,IF((DL70-DL$171)/(DL$170-DL$171)&gt;1,1,(DL70-DL$171)/(DL$170-DL$171))))</f>
        <v>0.40999574661814209</v>
      </c>
      <c r="BF70" s="83">
        <f t="shared" si="47"/>
        <v>0.5</v>
      </c>
      <c r="BG70" s="83">
        <f t="shared" si="47"/>
        <v>9.7250000000000003E-2</v>
      </c>
      <c r="BH70" s="84">
        <f t="shared" si="47"/>
        <v>0.42424242424242425</v>
      </c>
      <c r="BI70" s="84">
        <f t="shared" si="47"/>
        <v>1</v>
      </c>
      <c r="BJ70" s="84">
        <f t="shared" si="47"/>
        <v>0.37808390655950769</v>
      </c>
      <c r="BK70" s="84">
        <f t="shared" si="47"/>
        <v>0.21028389246213519</v>
      </c>
      <c r="BL70" s="84">
        <f t="shared" si="47"/>
        <v>0.20077965523455521</v>
      </c>
      <c r="BM70" s="84">
        <f t="shared" si="47"/>
        <v>0.19332357202166014</v>
      </c>
      <c r="BN70" s="84">
        <f t="shared" si="47"/>
        <v>0.12354565585207804</v>
      </c>
      <c r="BO70" s="84">
        <f t="shared" si="47"/>
        <v>0.16345585835579979</v>
      </c>
      <c r="BP70" s="85">
        <f t="shared" si="47"/>
        <v>0.89732113473310082</v>
      </c>
      <c r="BQ70" s="85">
        <f t="shared" si="47"/>
        <v>1</v>
      </c>
      <c r="BR70" s="85">
        <f t="shared" si="47"/>
        <v>1</v>
      </c>
      <c r="BS70" s="85">
        <f t="shared" si="47"/>
        <v>0.55785712535607079</v>
      </c>
      <c r="BT70" s="86">
        <v>1</v>
      </c>
      <c r="BU70" s="85">
        <f t="shared" ref="BU70:BV85" si="48">IF(EB70="",VLOOKUP($B70,$Q$165:$BV$170,COLUMN(BU$157)-$R$162),IF((EB70-EB$171)/(EB$170-EB$171)&lt;0,0,IF((EB70-EB$171)/(EB$170-EB$171)&gt;1,1,(EB70-EB$171)/(EB$170-EB$171))))</f>
        <v>0.17336665711127852</v>
      </c>
      <c r="BV70" s="85">
        <f t="shared" si="48"/>
        <v>0.75927895650226718</v>
      </c>
      <c r="BW70" s="87"/>
      <c r="BX70" s="87"/>
      <c r="BY70" s="88">
        <v>28.994</v>
      </c>
      <c r="BZ70" s="88">
        <v>0.147959183673469</v>
      </c>
      <c r="CA70" s="88">
        <v>232.30181922889932</v>
      </c>
      <c r="CB70" s="88">
        <v>0.53918705192065997</v>
      </c>
      <c r="CC70" s="89">
        <v>8.3649799999999992</v>
      </c>
      <c r="CD70" s="88">
        <v>83.149069999999995</v>
      </c>
      <c r="CE70" s="88"/>
      <c r="CF70" s="88"/>
      <c r="CG70" s="88">
        <v>20.7</v>
      </c>
      <c r="CH70" s="88">
        <v>3</v>
      </c>
      <c r="CI70" s="88">
        <v>0.11816578483245101</v>
      </c>
      <c r="CJ70" s="88">
        <v>1</v>
      </c>
      <c r="CK70" s="88">
        <v>66.8</v>
      </c>
      <c r="CL70" s="88">
        <v>22.585999999999999</v>
      </c>
      <c r="CM70" s="89">
        <v>72</v>
      </c>
      <c r="CN70" s="88">
        <v>79.099999999999994</v>
      </c>
      <c r="CO70" s="89">
        <v>4.0999999999999996</v>
      </c>
      <c r="CP70" s="88">
        <v>0.53890559999999998</v>
      </c>
      <c r="CQ70" s="88">
        <v>58.549280000000003</v>
      </c>
      <c r="CR70" s="88"/>
      <c r="CS70" s="88">
        <v>15.944750000000001</v>
      </c>
      <c r="CT70" s="88">
        <v>18.907039999999999</v>
      </c>
      <c r="CU70" s="88">
        <v>1.4656800000000001</v>
      </c>
      <c r="CV70" s="88">
        <v>24.9</v>
      </c>
      <c r="CW70" s="88">
        <v>5.9</v>
      </c>
      <c r="CX70" s="88">
        <v>26.15</v>
      </c>
      <c r="CY70" s="88">
        <v>1</v>
      </c>
      <c r="CZ70" s="88">
        <v>0.5</v>
      </c>
      <c r="DA70" s="88">
        <v>14</v>
      </c>
      <c r="DB70" s="88">
        <v>7.5</v>
      </c>
      <c r="DC70" s="88">
        <v>1</v>
      </c>
      <c r="DD70" s="88">
        <v>4</v>
      </c>
      <c r="DE70" s="88">
        <v>1</v>
      </c>
      <c r="DF70" s="88">
        <v>7</v>
      </c>
      <c r="DG70" s="89">
        <v>0</v>
      </c>
      <c r="DH70" s="89">
        <v>0.54593977800000004</v>
      </c>
      <c r="DI70" s="89">
        <v>31.10053194</v>
      </c>
      <c r="DJ70" s="88">
        <v>2</v>
      </c>
      <c r="DK70" s="88">
        <v>1.4747720735164029</v>
      </c>
      <c r="DL70" s="89">
        <v>759.00251929287003</v>
      </c>
      <c r="DM70" s="89">
        <v>3</v>
      </c>
      <c r="DN70" s="89">
        <v>1.389</v>
      </c>
      <c r="DO70" s="88">
        <v>56</v>
      </c>
      <c r="DP70" s="88">
        <v>14</v>
      </c>
      <c r="DQ70" s="89">
        <v>-0.22228206970823</v>
      </c>
      <c r="DR70" s="88">
        <v>12.763412165271005</v>
      </c>
      <c r="DS70" s="88">
        <v>50.463333329999998</v>
      </c>
      <c r="DT70" s="88">
        <v>3.1078576226941399</v>
      </c>
      <c r="DU70" s="88">
        <v>1.2562067645916</v>
      </c>
      <c r="DV70" s="88">
        <v>3.5087999999999999</v>
      </c>
      <c r="DW70" s="89">
        <v>92.2</v>
      </c>
      <c r="DX70" s="88">
        <v>100</v>
      </c>
      <c r="DY70" s="88">
        <v>100</v>
      </c>
      <c r="DZ70" s="89">
        <v>55.763199999999998</v>
      </c>
      <c r="EA70" s="88">
        <v>1</v>
      </c>
      <c r="EB70" s="89">
        <v>19.578663450000001</v>
      </c>
      <c r="EC70" s="88">
        <v>67.05</v>
      </c>
      <c r="ED70" s="77"/>
    </row>
    <row r="71" spans="1:134" ht="15.75" customHeight="1" x14ac:dyDescent="0.25">
      <c r="A71" s="112" t="s">
        <v>156</v>
      </c>
      <c r="B71" s="113">
        <v>3</v>
      </c>
      <c r="C71" s="113" t="s">
        <v>78</v>
      </c>
      <c r="D71" s="77" t="s">
        <v>79</v>
      </c>
      <c r="E71" s="77"/>
      <c r="F71" s="77" t="s">
        <v>94</v>
      </c>
      <c r="G71" s="78">
        <f t="shared" si="7"/>
        <v>53.08642237248678</v>
      </c>
      <c r="H71" s="79">
        <f t="shared" si="46"/>
        <v>37.693688207415512</v>
      </c>
      <c r="I71" s="79">
        <f t="shared" si="46"/>
        <v>59.385231494252643</v>
      </c>
      <c r="J71" s="79">
        <f t="shared" si="46"/>
        <v>35.693510798182423</v>
      </c>
      <c r="K71" s="79">
        <f t="shared" si="46"/>
        <v>46.343762316019955</v>
      </c>
      <c r="L71" s="79">
        <f t="shared" si="46"/>
        <v>86.315919046563323</v>
      </c>
      <c r="M71" s="80">
        <f t="shared" si="9"/>
        <v>25.093247961272574</v>
      </c>
      <c r="N71" s="80">
        <f t="shared" si="10"/>
        <v>32.982862766747026</v>
      </c>
      <c r="O71" s="80">
        <f t="shared" si="11"/>
        <v>3.1802758982163559</v>
      </c>
      <c r="P71" s="80">
        <f t="shared" si="12"/>
        <v>22.858813597610013</v>
      </c>
      <c r="Q71" s="80">
        <f t="shared" si="13"/>
        <v>84.183786975291454</v>
      </c>
      <c r="R71" s="81">
        <f t="shared" ref="R71:BS75" si="49">IF(BY71="",VLOOKUP($B71,$Q$165:$BV$170,COLUMN(R$157)-$R$162),IF((BY71-BY$171)/(BY$170-BY$171)&lt;0,0,IF((BY71-BY$171)/(BY$170-BY$171)&gt;1,1,(BY71-BY$171)/(BY$170-BY$171))))</f>
        <v>0.53288714991762776</v>
      </c>
      <c r="S71" s="81">
        <f t="shared" si="49"/>
        <v>0.26872241324084462</v>
      </c>
      <c r="T71" s="81">
        <f t="shared" si="49"/>
        <v>0.14100917310593794</v>
      </c>
      <c r="U71" s="81">
        <f t="shared" si="49"/>
        <v>0</v>
      </c>
      <c r="V71" s="81">
        <f t="shared" si="49"/>
        <v>0.30860773279359327</v>
      </c>
      <c r="W71" s="82">
        <f t="shared" si="49"/>
        <v>0.9553061729765755</v>
      </c>
      <c r="X71" s="82">
        <f t="shared" si="49"/>
        <v>0.27812500000000001</v>
      </c>
      <c r="Y71" s="82">
        <f t="shared" si="49"/>
        <v>0.68299999999999994</v>
      </c>
      <c r="Z71" s="82">
        <f t="shared" si="49"/>
        <v>0.33399999999999996</v>
      </c>
      <c r="AA71" s="82">
        <f t="shared" si="49"/>
        <v>0.33333333333333331</v>
      </c>
      <c r="AB71" s="82">
        <f t="shared" si="49"/>
        <v>5.2444529824224297E-2</v>
      </c>
      <c r="AC71" s="82">
        <f t="shared" si="49"/>
        <v>0.5</v>
      </c>
      <c r="AD71" s="82">
        <f t="shared" si="49"/>
        <v>0.72786885245901611</v>
      </c>
      <c r="AE71" s="82">
        <f t="shared" si="49"/>
        <v>0.45931388027266473</v>
      </c>
      <c r="AF71" s="82">
        <f t="shared" si="49"/>
        <v>0.98</v>
      </c>
      <c r="AG71" s="82">
        <f t="shared" si="49"/>
        <v>0.9573512906846241</v>
      </c>
      <c r="AH71" s="82">
        <f t="shared" si="49"/>
        <v>0.50679347826086962</v>
      </c>
      <c r="AI71" s="82">
        <f t="shared" si="49"/>
        <v>1</v>
      </c>
      <c r="AJ71" s="82">
        <f t="shared" si="49"/>
        <v>1</v>
      </c>
      <c r="AK71" s="82">
        <f t="shared" si="49"/>
        <v>2.1319467013324666E-2</v>
      </c>
      <c r="AL71" s="82">
        <f t="shared" si="49"/>
        <v>0.36936465725145234</v>
      </c>
      <c r="AM71" s="82">
        <f t="shared" si="49"/>
        <v>0.20571041238744817</v>
      </c>
      <c r="AN71" s="82">
        <f t="shared" si="49"/>
        <v>0.16125800149319952</v>
      </c>
      <c r="AO71" s="82">
        <f t="shared" si="49"/>
        <v>0.10678290007591823</v>
      </c>
      <c r="AP71" s="82">
        <f t="shared" si="49"/>
        <v>0.53932584269662931</v>
      </c>
      <c r="AQ71" s="82">
        <f t="shared" si="49"/>
        <v>0.15412882202038411</v>
      </c>
      <c r="AR71" s="83">
        <f t="shared" si="49"/>
        <v>0</v>
      </c>
      <c r="AS71" s="83">
        <f t="shared" si="49"/>
        <v>0</v>
      </c>
      <c r="AT71" s="83">
        <f t="shared" si="49"/>
        <v>0.15789473684210525</v>
      </c>
      <c r="AU71" s="83">
        <f t="shared" si="49"/>
        <v>0.33333333333333331</v>
      </c>
      <c r="AV71" s="83">
        <f t="shared" si="49"/>
        <v>1</v>
      </c>
      <c r="AW71" s="83">
        <f t="shared" si="49"/>
        <v>0.66666666666666663</v>
      </c>
      <c r="AX71" s="83">
        <f t="shared" si="49"/>
        <v>0.66666666666666696</v>
      </c>
      <c r="AY71" s="83">
        <f t="shared" si="49"/>
        <v>0.7142857142857143</v>
      </c>
      <c r="AZ71" s="83">
        <f t="shared" si="49"/>
        <v>0</v>
      </c>
      <c r="BA71" s="83">
        <f t="shared" si="49"/>
        <v>2.4967766268920149E-2</v>
      </c>
      <c r="BB71" s="83">
        <f t="shared" si="49"/>
        <v>2.5546645586583352E-3</v>
      </c>
      <c r="BC71" s="83">
        <f t="shared" si="49"/>
        <v>0</v>
      </c>
      <c r="BD71" s="83">
        <f t="shared" si="49"/>
        <v>0.18008488380371354</v>
      </c>
      <c r="BE71" s="83">
        <f t="shared" si="49"/>
        <v>0.10013866665042583</v>
      </c>
      <c r="BF71" s="83">
        <f t="shared" si="49"/>
        <v>0.75</v>
      </c>
      <c r="BG71" s="83">
        <f t="shared" si="49"/>
        <v>3.1355263157894664E-2</v>
      </c>
      <c r="BH71" s="84">
        <f t="shared" si="49"/>
        <v>0.56060606060606055</v>
      </c>
      <c r="BI71" s="84">
        <f t="shared" si="49"/>
        <v>0.7142857142857143</v>
      </c>
      <c r="BJ71" s="84">
        <f t="shared" si="49"/>
        <v>0.2129111579284706</v>
      </c>
      <c r="BK71" s="84">
        <f t="shared" si="49"/>
        <v>0.16699280664829688</v>
      </c>
      <c r="BL71" s="84">
        <f t="shared" si="49"/>
        <v>0.27355641443954887</v>
      </c>
      <c r="BM71" s="84">
        <f t="shared" si="49"/>
        <v>0.11044871997855572</v>
      </c>
      <c r="BN71" s="84">
        <f t="shared" si="49"/>
        <v>0.22565653768078836</v>
      </c>
      <c r="BO71" s="84">
        <f t="shared" si="49"/>
        <v>0.13078152346524882</v>
      </c>
      <c r="BP71" s="85">
        <f t="shared" si="49"/>
        <v>0.94997696307510038</v>
      </c>
      <c r="BQ71" s="85">
        <f t="shared" si="49"/>
        <v>0.99511002444987784</v>
      </c>
      <c r="BR71" s="85">
        <f t="shared" si="49"/>
        <v>1</v>
      </c>
      <c r="BS71" s="85">
        <f t="shared" si="49"/>
        <v>0.76984748847970641</v>
      </c>
      <c r="BT71" s="86">
        <v>1</v>
      </c>
      <c r="BU71" s="85">
        <f t="shared" si="48"/>
        <v>0.12160794582193787</v>
      </c>
      <c r="BV71" s="85">
        <f t="shared" si="48"/>
        <v>8.0690105074107121E-2</v>
      </c>
      <c r="BW71" s="87"/>
      <c r="BX71" s="87"/>
      <c r="BY71" s="88">
        <v>31.138000000000002</v>
      </c>
      <c r="BZ71" s="88">
        <v>-2.4070021881837898E-2</v>
      </c>
      <c r="CA71" s="88">
        <v>230.95298469715269</v>
      </c>
      <c r="CB71" s="88"/>
      <c r="CC71" s="89"/>
      <c r="CD71" s="88">
        <v>98.169659999999993</v>
      </c>
      <c r="CE71" s="88">
        <v>9.9</v>
      </c>
      <c r="CF71" s="88">
        <v>68.3</v>
      </c>
      <c r="CG71" s="88">
        <v>16.7</v>
      </c>
      <c r="CH71" s="88">
        <v>1</v>
      </c>
      <c r="CI71" s="88">
        <v>4.9382716049382699E-2</v>
      </c>
      <c r="CJ71" s="88">
        <v>0</v>
      </c>
      <c r="CK71" s="88">
        <v>66.599999999999994</v>
      </c>
      <c r="CL71" s="88">
        <v>24.885999999999999</v>
      </c>
      <c r="CM71" s="89">
        <v>79</v>
      </c>
      <c r="CN71" s="88">
        <v>96.2</v>
      </c>
      <c r="CO71" s="89"/>
      <c r="CP71" s="88"/>
      <c r="CQ71" s="88">
        <v>68.396820000000005</v>
      </c>
      <c r="CR71" s="88"/>
      <c r="CS71" s="88">
        <v>17.14368</v>
      </c>
      <c r="CT71" s="88">
        <v>18.48996</v>
      </c>
      <c r="CU71" s="88"/>
      <c r="CV71" s="88">
        <v>11.3</v>
      </c>
      <c r="CW71" s="88">
        <v>9.6999999999999993</v>
      </c>
      <c r="CX71" s="88">
        <v>15.9</v>
      </c>
      <c r="CY71" s="88">
        <v>0</v>
      </c>
      <c r="CZ71" s="88">
        <v>0</v>
      </c>
      <c r="DA71" s="88">
        <v>6</v>
      </c>
      <c r="DB71" s="88">
        <v>3</v>
      </c>
      <c r="DC71" s="88">
        <v>1</v>
      </c>
      <c r="DD71" s="88">
        <v>3</v>
      </c>
      <c r="DE71" s="88">
        <v>0.66666666666666696</v>
      </c>
      <c r="DF71" s="88">
        <v>6</v>
      </c>
      <c r="DG71" s="89">
        <v>0</v>
      </c>
      <c r="DH71" s="89">
        <v>10.00979222</v>
      </c>
      <c r="DI71" s="89">
        <v>0.60812410299999997</v>
      </c>
      <c r="DJ71" s="88">
        <v>0</v>
      </c>
      <c r="DK71" s="88"/>
      <c r="DL71" s="89">
        <v>214.62474095497453</v>
      </c>
      <c r="DM71" s="89"/>
      <c r="DN71" s="89" t="s">
        <v>103</v>
      </c>
      <c r="DO71" s="88">
        <v>65</v>
      </c>
      <c r="DP71" s="88">
        <v>12</v>
      </c>
      <c r="DQ71" s="89">
        <v>-3.6383353050707501</v>
      </c>
      <c r="DR71" s="88"/>
      <c r="DS71" s="88">
        <v>68.556666669999998</v>
      </c>
      <c r="DT71" s="88">
        <v>2.01144251767025</v>
      </c>
      <c r="DU71" s="88">
        <v>2.2527272825343498</v>
      </c>
      <c r="DV71" s="88"/>
      <c r="DW71" s="89">
        <v>96.2</v>
      </c>
      <c r="DX71" s="88">
        <v>99.7</v>
      </c>
      <c r="DY71" s="88">
        <v>100</v>
      </c>
      <c r="DZ71" s="89">
        <v>76.11</v>
      </c>
      <c r="EA71" s="88">
        <v>1</v>
      </c>
      <c r="EB71" s="89">
        <v>15.389386379999999</v>
      </c>
      <c r="EC71" s="88">
        <v>7.6539999999999999</v>
      </c>
      <c r="ED71" s="77"/>
    </row>
    <row r="72" spans="1:134" ht="15.75" customHeight="1" x14ac:dyDescent="0.25">
      <c r="A72" s="112" t="s">
        <v>157</v>
      </c>
      <c r="B72" s="113">
        <v>5</v>
      </c>
      <c r="C72" s="113" t="s">
        <v>120</v>
      </c>
      <c r="D72" s="77" t="s">
        <v>124</v>
      </c>
      <c r="E72" s="77"/>
      <c r="F72" s="77" t="s">
        <v>130</v>
      </c>
      <c r="G72" s="78">
        <f t="shared" si="7"/>
        <v>52.92212596185027</v>
      </c>
      <c r="H72" s="79">
        <f t="shared" si="46"/>
        <v>39.892821397265884</v>
      </c>
      <c r="I72" s="79">
        <f t="shared" si="46"/>
        <v>48.576422226873213</v>
      </c>
      <c r="J72" s="79">
        <f t="shared" si="46"/>
        <v>58.670215912310262</v>
      </c>
      <c r="K72" s="79">
        <f t="shared" si="46"/>
        <v>55.936128321356705</v>
      </c>
      <c r="L72" s="79">
        <f t="shared" si="46"/>
        <v>61.535041951445322</v>
      </c>
      <c r="M72" s="80">
        <f t="shared" si="9"/>
        <v>27.737120143927807</v>
      </c>
      <c r="N72" s="80">
        <f t="shared" si="10"/>
        <v>15.147590508639286</v>
      </c>
      <c r="O72" s="80">
        <f t="shared" si="11"/>
        <v>37.773958083793083</v>
      </c>
      <c r="P72" s="80">
        <f t="shared" si="12"/>
        <v>36.649689104309225</v>
      </c>
      <c r="Q72" s="80">
        <f t="shared" si="13"/>
        <v>55.541773499255001</v>
      </c>
      <c r="R72" s="81">
        <f t="shared" si="49"/>
        <v>0.43640856672158157</v>
      </c>
      <c r="S72" s="81">
        <f t="shared" si="49"/>
        <v>0.32876101523738455</v>
      </c>
      <c r="T72" s="81">
        <f t="shared" si="49"/>
        <v>2.5292853247987038E-2</v>
      </c>
      <c r="U72" s="81">
        <f t="shared" si="49"/>
        <v>5.2759177552015507E-2</v>
      </c>
      <c r="V72" s="81">
        <f t="shared" si="49"/>
        <v>0.23758873782061241</v>
      </c>
      <c r="W72" s="82">
        <f t="shared" si="49"/>
        <v>0.43660075413958899</v>
      </c>
      <c r="X72" s="82">
        <f t="shared" si="49"/>
        <v>0.18437500000000001</v>
      </c>
      <c r="Y72" s="82">
        <f t="shared" si="49"/>
        <v>0.55700000000000005</v>
      </c>
      <c r="Z72" s="82">
        <f t="shared" si="49"/>
        <v>0.47200000000000003</v>
      </c>
      <c r="AA72" s="82">
        <f t="shared" si="49"/>
        <v>1</v>
      </c>
      <c r="AB72" s="82">
        <f t="shared" si="49"/>
        <v>2.6222264912112148E-2</v>
      </c>
      <c r="AC72" s="82">
        <f t="shared" si="49"/>
        <v>1</v>
      </c>
      <c r="AD72" s="82">
        <f t="shared" si="49"/>
        <v>0.65573770491803285</v>
      </c>
      <c r="AE72" s="82">
        <f t="shared" si="49"/>
        <v>0.13999145600772672</v>
      </c>
      <c r="AF72" s="82">
        <f t="shared" si="49"/>
        <v>0.64</v>
      </c>
      <c r="AG72" s="82">
        <f t="shared" si="49"/>
        <v>0.68799102132435475</v>
      </c>
      <c r="AH72" s="82">
        <f t="shared" si="49"/>
        <v>0.58695652173913038</v>
      </c>
      <c r="AI72" s="82">
        <f t="shared" si="49"/>
        <v>1</v>
      </c>
      <c r="AJ72" s="82">
        <f t="shared" si="49"/>
        <v>1</v>
      </c>
      <c r="AK72" s="82">
        <f t="shared" si="49"/>
        <v>0</v>
      </c>
      <c r="AL72" s="82">
        <f t="shared" si="49"/>
        <v>0.4222420394168227</v>
      </c>
      <c r="AM72" s="82">
        <f t="shared" si="49"/>
        <v>0.27462627549444285</v>
      </c>
      <c r="AN72" s="82">
        <f t="shared" si="49"/>
        <v>0.35381315001097108</v>
      </c>
      <c r="AO72" s="82">
        <f t="shared" si="49"/>
        <v>0.40207858844472372</v>
      </c>
      <c r="AP72" s="82">
        <f t="shared" si="49"/>
        <v>0.59550561797752821</v>
      </c>
      <c r="AQ72" s="82">
        <f t="shared" si="49"/>
        <v>0.39762878735353252</v>
      </c>
      <c r="AR72" s="83">
        <f t="shared" si="49"/>
        <v>1</v>
      </c>
      <c r="AS72" s="83">
        <f t="shared" si="49"/>
        <v>0.5</v>
      </c>
      <c r="AT72" s="83">
        <f t="shared" si="49"/>
        <v>0.52631578947368418</v>
      </c>
      <c r="AU72" s="83">
        <f t="shared" si="49"/>
        <v>0.66666666666666663</v>
      </c>
      <c r="AV72" s="83">
        <f t="shared" si="49"/>
        <v>1</v>
      </c>
      <c r="AW72" s="83">
        <f t="shared" si="49"/>
        <v>1</v>
      </c>
      <c r="AX72" s="83">
        <f t="shared" si="49"/>
        <v>1</v>
      </c>
      <c r="AY72" s="83">
        <f t="shared" si="49"/>
        <v>1</v>
      </c>
      <c r="AZ72" s="83">
        <f t="shared" si="49"/>
        <v>0</v>
      </c>
      <c r="BA72" s="83">
        <f t="shared" si="49"/>
        <v>0</v>
      </c>
      <c r="BB72" s="83">
        <f t="shared" si="49"/>
        <v>0</v>
      </c>
      <c r="BC72" s="83">
        <f t="shared" si="49"/>
        <v>0.66666666666666663</v>
      </c>
      <c r="BD72" s="83">
        <f t="shared" si="49"/>
        <v>7.0142237139022068E-2</v>
      </c>
      <c r="BE72" s="83">
        <f t="shared" si="49"/>
        <v>0.10614522554296657</v>
      </c>
      <c r="BF72" s="83">
        <f t="shared" si="49"/>
        <v>0.75</v>
      </c>
      <c r="BG72" s="83">
        <f t="shared" si="49"/>
        <v>1.597058823529407E-2</v>
      </c>
      <c r="BH72" s="84">
        <f t="shared" si="49"/>
        <v>0.54545454545454541</v>
      </c>
      <c r="BI72" s="84">
        <f t="shared" si="49"/>
        <v>0.8571428571428571</v>
      </c>
      <c r="BJ72" s="84">
        <f t="shared" si="49"/>
        <v>0.34845869878268337</v>
      </c>
      <c r="BK72" s="84">
        <f t="shared" si="49"/>
        <v>6.0937654105539418E-2</v>
      </c>
      <c r="BL72" s="84">
        <f t="shared" si="49"/>
        <v>9.9873200343828683E-2</v>
      </c>
      <c r="BM72" s="84">
        <f t="shared" si="49"/>
        <v>0.1220769110213047</v>
      </c>
      <c r="BN72" s="84">
        <f t="shared" si="49"/>
        <v>9.3836150280511108E-2</v>
      </c>
      <c r="BO72" s="84">
        <f t="shared" si="49"/>
        <v>3.0219929667611781E-2</v>
      </c>
      <c r="BP72" s="85">
        <f t="shared" si="49"/>
        <v>0.7577831896268018</v>
      </c>
      <c r="BQ72" s="85">
        <f t="shared" si="49"/>
        <v>0.79299103504482471</v>
      </c>
      <c r="BR72" s="85">
        <f t="shared" si="49"/>
        <v>0.88673769230946076</v>
      </c>
      <c r="BS72" s="85">
        <f t="shared" si="49"/>
        <v>0.42508367678251668</v>
      </c>
      <c r="BT72" s="86">
        <v>1</v>
      </c>
      <c r="BU72" s="85">
        <f t="shared" si="48"/>
        <v>0.42018793581371278</v>
      </c>
      <c r="BV72" s="85">
        <f t="shared" si="48"/>
        <v>1.4014831706628799E-2</v>
      </c>
      <c r="BW72" s="87"/>
      <c r="BX72" s="87"/>
      <c r="BY72" s="88">
        <v>26.452999999999999</v>
      </c>
      <c r="BZ72" s="88">
        <v>1.6460905349794299E-2</v>
      </c>
      <c r="CA72" s="88">
        <v>47.930527270846461</v>
      </c>
      <c r="CB72" s="88"/>
      <c r="CC72" s="89"/>
      <c r="CD72" s="88">
        <v>77.701989999999995</v>
      </c>
      <c r="CE72" s="88">
        <v>6.9</v>
      </c>
      <c r="CF72" s="88">
        <v>55.7</v>
      </c>
      <c r="CG72" s="88">
        <v>23.6</v>
      </c>
      <c r="CH72" s="88">
        <v>3</v>
      </c>
      <c r="CI72" s="88">
        <v>3.0864197530864199E-2</v>
      </c>
      <c r="CJ72" s="88">
        <v>1</v>
      </c>
      <c r="CK72" s="88">
        <v>64.400000000000006</v>
      </c>
      <c r="CL72" s="88">
        <v>7.694</v>
      </c>
      <c r="CM72" s="89">
        <v>62</v>
      </c>
      <c r="CN72" s="88">
        <v>72.2</v>
      </c>
      <c r="CO72" s="89">
        <v>4.3</v>
      </c>
      <c r="CP72" s="88">
        <v>0.59151529999999997</v>
      </c>
      <c r="CQ72" s="88">
        <v>62.842010000000002</v>
      </c>
      <c r="CR72" s="88">
        <v>0</v>
      </c>
      <c r="CS72" s="88">
        <v>18.894649999999999</v>
      </c>
      <c r="CT72" s="88">
        <v>21.947790000000001</v>
      </c>
      <c r="CU72" s="88">
        <v>8.1011000000000006</v>
      </c>
      <c r="CV72" s="88">
        <v>39.5</v>
      </c>
      <c r="CW72" s="88">
        <v>10.7</v>
      </c>
      <c r="CX72" s="88">
        <v>37.85</v>
      </c>
      <c r="CY72" s="88">
        <v>1</v>
      </c>
      <c r="CZ72" s="88">
        <v>0.5</v>
      </c>
      <c r="DA72" s="88">
        <v>13</v>
      </c>
      <c r="DB72" s="88">
        <v>6</v>
      </c>
      <c r="DC72" s="88">
        <v>1</v>
      </c>
      <c r="DD72" s="88">
        <v>4</v>
      </c>
      <c r="DE72" s="88">
        <v>1</v>
      </c>
      <c r="DF72" s="88">
        <v>8</v>
      </c>
      <c r="DG72" s="89">
        <v>0</v>
      </c>
      <c r="DH72" s="89">
        <v>0</v>
      </c>
      <c r="DI72" s="89">
        <v>0</v>
      </c>
      <c r="DJ72" s="88">
        <v>2</v>
      </c>
      <c r="DK72" s="88">
        <v>0.62905409902089005</v>
      </c>
      <c r="DL72" s="89">
        <v>225.17746799196118</v>
      </c>
      <c r="DM72" s="89"/>
      <c r="DN72" s="89" t="s">
        <v>103</v>
      </c>
      <c r="DO72" s="88">
        <v>64</v>
      </c>
      <c r="DP72" s="88">
        <v>13</v>
      </c>
      <c r="DQ72" s="89">
        <v>-0.83498172938617798</v>
      </c>
      <c r="DR72" s="88"/>
      <c r="DS72" s="88"/>
      <c r="DT72" s="88">
        <v>2.1652807929620401</v>
      </c>
      <c r="DU72" s="88">
        <v>0.96626575781756396</v>
      </c>
      <c r="DV72" s="88"/>
      <c r="DW72" s="89">
        <v>81.599999999999994</v>
      </c>
      <c r="DX72" s="88">
        <v>87.3</v>
      </c>
      <c r="DY72" s="88">
        <v>90.187973022460895</v>
      </c>
      <c r="DZ72" s="89">
        <v>43.019626359999997</v>
      </c>
      <c r="EA72" s="88">
        <v>1</v>
      </c>
      <c r="EB72" s="89">
        <v>39.556029530000004</v>
      </c>
      <c r="EC72" s="88">
        <v>1.8180000000000001</v>
      </c>
      <c r="ED72" s="77"/>
    </row>
    <row r="73" spans="1:134" ht="15.75" customHeight="1" x14ac:dyDescent="0.25">
      <c r="A73" s="112" t="s">
        <v>158</v>
      </c>
      <c r="B73" s="113">
        <v>3</v>
      </c>
      <c r="C73" s="113" t="s">
        <v>120</v>
      </c>
      <c r="D73" s="77" t="s">
        <v>124</v>
      </c>
      <c r="E73" s="77"/>
      <c r="F73" s="77" t="s">
        <v>94</v>
      </c>
      <c r="G73" s="78">
        <f t="shared" si="7"/>
        <v>52.639360617673717</v>
      </c>
      <c r="H73" s="79">
        <f t="shared" si="46"/>
        <v>41.896354965732137</v>
      </c>
      <c r="I73" s="79">
        <f t="shared" si="46"/>
        <v>46.029767367113443</v>
      </c>
      <c r="J73" s="79">
        <f t="shared" si="46"/>
        <v>51.342743363319954</v>
      </c>
      <c r="K73" s="79">
        <f t="shared" si="46"/>
        <v>69.420887575241736</v>
      </c>
      <c r="L73" s="79">
        <f t="shared" si="46"/>
        <v>54.50704981696137</v>
      </c>
      <c r="M73" s="80">
        <f t="shared" si="9"/>
        <v>30.145835856614724</v>
      </c>
      <c r="N73" s="80">
        <f t="shared" si="10"/>
        <v>10.945436353849514</v>
      </c>
      <c r="O73" s="80">
        <f t="shared" si="11"/>
        <v>26.741729775851447</v>
      </c>
      <c r="P73" s="80">
        <f t="shared" si="12"/>
        <v>56.036630345362283</v>
      </c>
      <c r="Q73" s="80">
        <f t="shared" si="13"/>
        <v>47.418741991826053</v>
      </c>
      <c r="R73" s="81">
        <f t="shared" si="49"/>
        <v>0.41023476112026364</v>
      </c>
      <c r="S73" s="81">
        <f t="shared" si="49"/>
        <v>0.49785378736511832</v>
      </c>
      <c r="T73" s="81">
        <f t="shared" si="49"/>
        <v>3.8619470049666427E-2</v>
      </c>
      <c r="U73" s="81">
        <f t="shared" si="49"/>
        <v>0</v>
      </c>
      <c r="V73" s="81">
        <f t="shared" si="49"/>
        <v>0.41913827697996497</v>
      </c>
      <c r="W73" s="82">
        <f t="shared" si="49"/>
        <v>0.10031745369618501</v>
      </c>
      <c r="X73" s="82">
        <f t="shared" si="49"/>
        <v>0.1875</v>
      </c>
      <c r="Y73" s="82">
        <f t="shared" si="49"/>
        <v>0.23699999999999999</v>
      </c>
      <c r="Z73" s="82">
        <f t="shared" si="49"/>
        <v>0.91400000000000003</v>
      </c>
      <c r="AA73" s="82">
        <f t="shared" si="49"/>
        <v>1</v>
      </c>
      <c r="AB73" s="82">
        <f t="shared" si="49"/>
        <v>5.2444529824224297E-2</v>
      </c>
      <c r="AC73" s="82">
        <f t="shared" si="49"/>
        <v>1</v>
      </c>
      <c r="AD73" s="82">
        <f t="shared" si="49"/>
        <v>0.63278688524590165</v>
      </c>
      <c r="AE73" s="82">
        <f t="shared" si="49"/>
        <v>0.18386299894128788</v>
      </c>
      <c r="AF73" s="82">
        <f t="shared" si="49"/>
        <v>0.8</v>
      </c>
      <c r="AG73" s="82">
        <f t="shared" si="49"/>
        <v>0.63973063973063982</v>
      </c>
      <c r="AH73" s="82">
        <f t="shared" si="49"/>
        <v>0.32608695652173914</v>
      </c>
      <c r="AI73" s="82">
        <f t="shared" si="49"/>
        <v>1</v>
      </c>
      <c r="AJ73" s="82">
        <f t="shared" si="49"/>
        <v>1</v>
      </c>
      <c r="AK73" s="82">
        <f t="shared" si="49"/>
        <v>0</v>
      </c>
      <c r="AL73" s="82">
        <f t="shared" si="49"/>
        <v>0.49167083914913962</v>
      </c>
      <c r="AM73" s="82">
        <f t="shared" si="49"/>
        <v>0.43942240963865031</v>
      </c>
      <c r="AN73" s="82">
        <f t="shared" si="49"/>
        <v>0.47821444275532532</v>
      </c>
      <c r="AO73" s="82">
        <f t="shared" si="49"/>
        <v>0.48480326710123306</v>
      </c>
      <c r="AP73" s="82">
        <f t="shared" si="49"/>
        <v>0.2471910112359551</v>
      </c>
      <c r="AQ73" s="82">
        <f t="shared" si="49"/>
        <v>0.43146363447271713</v>
      </c>
      <c r="AR73" s="83">
        <f t="shared" si="49"/>
        <v>1</v>
      </c>
      <c r="AS73" s="83">
        <f t="shared" si="49"/>
        <v>0.5</v>
      </c>
      <c r="AT73" s="83">
        <f t="shared" si="49"/>
        <v>0.57894736842105265</v>
      </c>
      <c r="AU73" s="83">
        <f t="shared" si="49"/>
        <v>1</v>
      </c>
      <c r="AV73" s="83">
        <f t="shared" si="49"/>
        <v>0</v>
      </c>
      <c r="AW73" s="83">
        <f t="shared" si="49"/>
        <v>0</v>
      </c>
      <c r="AX73" s="83">
        <f t="shared" si="49"/>
        <v>1</v>
      </c>
      <c r="AY73" s="83">
        <f t="shared" si="49"/>
        <v>0.8571428571428571</v>
      </c>
      <c r="AZ73" s="83">
        <f t="shared" si="49"/>
        <v>0</v>
      </c>
      <c r="BA73" s="83">
        <f t="shared" si="49"/>
        <v>6.6405231790986775E-3</v>
      </c>
      <c r="BB73" s="83">
        <f t="shared" si="49"/>
        <v>4.5255893517433289E-3</v>
      </c>
      <c r="BC73" s="83">
        <f t="shared" si="49"/>
        <v>1</v>
      </c>
      <c r="BD73" s="83">
        <f t="shared" si="49"/>
        <v>5.8970720181000087E-2</v>
      </c>
      <c r="BE73" s="83">
        <f t="shared" si="49"/>
        <v>9.0278868149858998E-2</v>
      </c>
      <c r="BF73" s="83">
        <f t="shared" si="49"/>
        <v>0.75</v>
      </c>
      <c r="BG73" s="83">
        <f t="shared" si="49"/>
        <v>1.3500000000000012E-2</v>
      </c>
      <c r="BH73" s="84">
        <f t="shared" si="49"/>
        <v>0.56060606060606055</v>
      </c>
      <c r="BI73" s="84">
        <f t="shared" si="49"/>
        <v>0.8571428571428571</v>
      </c>
      <c r="BJ73" s="84">
        <f t="shared" si="49"/>
        <v>0.4107031597517844</v>
      </c>
      <c r="BK73" s="84">
        <f t="shared" si="49"/>
        <v>0.74147268852603376</v>
      </c>
      <c r="BL73" s="84">
        <f t="shared" si="49"/>
        <v>0.1546707247369542</v>
      </c>
      <c r="BM73" s="84">
        <f t="shared" si="49"/>
        <v>9.5862061870363002E-2</v>
      </c>
      <c r="BN73" s="84">
        <f t="shared" si="49"/>
        <v>3.9808712611261989E-2</v>
      </c>
      <c r="BO73" s="84">
        <f t="shared" si="49"/>
        <v>3.8118052993665524E-2</v>
      </c>
      <c r="BP73" s="85">
        <f t="shared" si="49"/>
        <v>0.69064700849075233</v>
      </c>
      <c r="BQ73" s="85">
        <f t="shared" si="49"/>
        <v>0.50122249388753071</v>
      </c>
      <c r="BR73" s="85">
        <f t="shared" si="49"/>
        <v>0.79052617423324212</v>
      </c>
      <c r="BS73" s="85">
        <f t="shared" si="49"/>
        <v>0.18216457877592312</v>
      </c>
      <c r="BT73" s="86">
        <v>1</v>
      </c>
      <c r="BU73" s="85">
        <f t="shared" si="48"/>
        <v>0.26977689885367484</v>
      </c>
      <c r="BV73" s="85">
        <f t="shared" si="48"/>
        <v>4.7672363464783547E-2</v>
      </c>
      <c r="BW73" s="87"/>
      <c r="BX73" s="87"/>
      <c r="BY73" s="88">
        <v>25.181999999999999</v>
      </c>
      <c r="BZ73" s="88">
        <v>0.130612244897959</v>
      </c>
      <c r="CA73" s="88">
        <v>69.008540806155722</v>
      </c>
      <c r="CB73" s="88">
        <v>0.52455661900000006</v>
      </c>
      <c r="CC73" s="89">
        <v>9.8388100000000005</v>
      </c>
      <c r="CD73" s="88">
        <v>64.432540000000003</v>
      </c>
      <c r="CE73" s="88">
        <v>7</v>
      </c>
      <c r="CF73" s="88">
        <v>23.7</v>
      </c>
      <c r="CG73" s="88">
        <v>45.7</v>
      </c>
      <c r="CH73" s="88">
        <v>3</v>
      </c>
      <c r="CI73" s="88">
        <v>4.9382716049382699E-2</v>
      </c>
      <c r="CJ73" s="88">
        <v>1</v>
      </c>
      <c r="CK73" s="88">
        <v>63.7</v>
      </c>
      <c r="CL73" s="88">
        <v>10.055999999999999</v>
      </c>
      <c r="CM73" s="89">
        <v>70</v>
      </c>
      <c r="CN73" s="88">
        <v>67.900000000000006</v>
      </c>
      <c r="CO73" s="89">
        <v>3.1</v>
      </c>
      <c r="CP73" s="88"/>
      <c r="CQ73" s="88">
        <v>61.354120000000002</v>
      </c>
      <c r="CR73" s="88">
        <v>0</v>
      </c>
      <c r="CS73" s="88">
        <v>21.1937</v>
      </c>
      <c r="CT73" s="88">
        <v>30.216380000000001</v>
      </c>
      <c r="CU73" s="88">
        <v>10.94721</v>
      </c>
      <c r="CV73" s="88">
        <v>47.4</v>
      </c>
      <c r="CW73" s="88">
        <v>4.5</v>
      </c>
      <c r="CX73" s="88">
        <v>40.9</v>
      </c>
      <c r="CY73" s="88">
        <v>1</v>
      </c>
      <c r="CZ73" s="88">
        <v>0.5</v>
      </c>
      <c r="DA73" s="88">
        <v>14</v>
      </c>
      <c r="DB73" s="88">
        <v>9</v>
      </c>
      <c r="DC73" s="88">
        <v>0</v>
      </c>
      <c r="DD73" s="88">
        <v>1</v>
      </c>
      <c r="DE73" s="88">
        <v>1</v>
      </c>
      <c r="DF73" s="88">
        <v>7</v>
      </c>
      <c r="DG73" s="89">
        <v>0</v>
      </c>
      <c r="DH73" s="89">
        <v>2.6622428509999998</v>
      </c>
      <c r="DI73" s="89">
        <v>1.0772921070000001</v>
      </c>
      <c r="DJ73" s="88">
        <v>3</v>
      </c>
      <c r="DK73" s="88">
        <v>0.5484053951675939</v>
      </c>
      <c r="DL73" s="89">
        <v>197.30238316616067</v>
      </c>
      <c r="DM73" s="89">
        <v>4</v>
      </c>
      <c r="DN73" s="89">
        <v>1.054</v>
      </c>
      <c r="DO73" s="88">
        <v>65</v>
      </c>
      <c r="DP73" s="88">
        <v>13</v>
      </c>
      <c r="DQ73" s="89">
        <v>0.45233953903847901</v>
      </c>
      <c r="DR73" s="88">
        <v>45.004500450045001</v>
      </c>
      <c r="DS73" s="88">
        <v>39</v>
      </c>
      <c r="DT73" s="88">
        <v>1.8184644080583801</v>
      </c>
      <c r="DU73" s="88">
        <v>0.439001188115828</v>
      </c>
      <c r="DV73" s="88">
        <v>0.84540000000000004</v>
      </c>
      <c r="DW73" s="89">
        <v>76.5</v>
      </c>
      <c r="DX73" s="88">
        <v>69.400000000000006</v>
      </c>
      <c r="DY73" s="88">
        <v>81.853072999999995</v>
      </c>
      <c r="DZ73" s="89">
        <v>19.7042915</v>
      </c>
      <c r="EA73" s="88">
        <v>1</v>
      </c>
      <c r="EB73" s="89">
        <v>27.381972399999999</v>
      </c>
      <c r="EC73" s="88">
        <v>4.7640000000000002</v>
      </c>
      <c r="ED73" s="77"/>
    </row>
    <row r="74" spans="1:134" ht="15.75" customHeight="1" x14ac:dyDescent="0.25">
      <c r="A74" s="112" t="s">
        <v>159</v>
      </c>
      <c r="B74" s="113">
        <v>5</v>
      </c>
      <c r="C74" s="113" t="s">
        <v>108</v>
      </c>
      <c r="D74" s="77" t="s">
        <v>109</v>
      </c>
      <c r="E74" s="77"/>
      <c r="F74" s="77" t="s">
        <v>94</v>
      </c>
      <c r="G74" s="78">
        <f t="shared" si="7"/>
        <v>52.478845549633505</v>
      </c>
      <c r="H74" s="79">
        <f t="shared" si="46"/>
        <v>57.172120638682188</v>
      </c>
      <c r="I74" s="79">
        <f t="shared" si="46"/>
        <v>48.02225703258128</v>
      </c>
      <c r="J74" s="79">
        <f t="shared" si="46"/>
        <v>47.146951805164711</v>
      </c>
      <c r="K74" s="79">
        <f t="shared" si="46"/>
        <v>44.817010422711647</v>
      </c>
      <c r="L74" s="79">
        <f t="shared" si="46"/>
        <v>65.235887849027662</v>
      </c>
      <c r="M74" s="80">
        <f t="shared" si="9"/>
        <v>48.510877191023475</v>
      </c>
      <c r="N74" s="80">
        <f t="shared" si="10"/>
        <v>14.233180153930519</v>
      </c>
      <c r="O74" s="80">
        <f t="shared" si="11"/>
        <v>20.42455422962832</v>
      </c>
      <c r="P74" s="80">
        <f t="shared" si="12"/>
        <v>20.663813398647839</v>
      </c>
      <c r="Q74" s="80">
        <f t="shared" si="13"/>
        <v>59.819252365899715</v>
      </c>
      <c r="R74" s="81">
        <f t="shared" si="49"/>
        <v>0.50714579901153223</v>
      </c>
      <c r="S74" s="81">
        <f t="shared" si="49"/>
        <v>0.49610641103736419</v>
      </c>
      <c r="T74" s="81">
        <f t="shared" si="49"/>
        <v>4.9551999342640103E-2</v>
      </c>
      <c r="U74" s="81">
        <f t="shared" si="49"/>
        <v>0</v>
      </c>
      <c r="V74" s="81">
        <f t="shared" si="49"/>
        <v>0</v>
      </c>
      <c r="W74" s="82">
        <f t="shared" si="49"/>
        <v>0.12872785457655889</v>
      </c>
      <c r="X74" s="82">
        <f t="shared" si="49"/>
        <v>0.15</v>
      </c>
      <c r="Y74" s="82">
        <f t="shared" si="49"/>
        <v>0.61399999999999999</v>
      </c>
      <c r="Z74" s="82">
        <f t="shared" si="49"/>
        <v>0.188</v>
      </c>
      <c r="AA74" s="82">
        <f t="shared" si="49"/>
        <v>0.66666666666666663</v>
      </c>
      <c r="AB74" s="82">
        <f t="shared" si="49"/>
        <v>6.9926039765632442E-2</v>
      </c>
      <c r="AC74" s="82">
        <f t="shared" si="49"/>
        <v>0.5</v>
      </c>
      <c r="AD74" s="82">
        <f t="shared" si="49"/>
        <v>0.58688524590163915</v>
      </c>
      <c r="AE74" s="82">
        <f t="shared" si="49"/>
        <v>0.20626311781422388</v>
      </c>
      <c r="AF74" s="82">
        <f t="shared" si="49"/>
        <v>0.62</v>
      </c>
      <c r="AG74" s="82">
        <f t="shared" si="49"/>
        <v>0.89337822671156009</v>
      </c>
      <c r="AH74" s="82">
        <f t="shared" si="49"/>
        <v>0.38509316770186336</v>
      </c>
      <c r="AI74" s="82">
        <f t="shared" si="49"/>
        <v>1</v>
      </c>
      <c r="AJ74" s="82">
        <f t="shared" si="49"/>
        <v>1</v>
      </c>
      <c r="AK74" s="82">
        <f t="shared" si="49"/>
        <v>0</v>
      </c>
      <c r="AL74" s="82">
        <f t="shared" si="49"/>
        <v>0.34976043206181823</v>
      </c>
      <c r="AM74" s="82">
        <f t="shared" si="49"/>
        <v>0.24450409828387473</v>
      </c>
      <c r="AN74" s="82">
        <f t="shared" si="49"/>
        <v>0.31901666458319311</v>
      </c>
      <c r="AO74" s="82">
        <f t="shared" si="49"/>
        <v>0.31307102280164406</v>
      </c>
      <c r="AP74" s="82">
        <f t="shared" si="49"/>
        <v>0.43820224719101136</v>
      </c>
      <c r="AQ74" s="82">
        <f t="shared" si="49"/>
        <v>0.28503085349788526</v>
      </c>
      <c r="AR74" s="83">
        <f t="shared" si="49"/>
        <v>0</v>
      </c>
      <c r="AS74" s="83">
        <f t="shared" si="49"/>
        <v>0.5</v>
      </c>
      <c r="AT74" s="83">
        <f t="shared" si="49"/>
        <v>0.36842105263157893</v>
      </c>
      <c r="AU74" s="83">
        <f t="shared" si="49"/>
        <v>0.44444444444444442</v>
      </c>
      <c r="AV74" s="83">
        <f t="shared" si="49"/>
        <v>1</v>
      </c>
      <c r="AW74" s="83">
        <f t="shared" si="49"/>
        <v>0.66666666666666663</v>
      </c>
      <c r="AX74" s="83">
        <f t="shared" si="49"/>
        <v>1</v>
      </c>
      <c r="AY74" s="83">
        <f t="shared" si="49"/>
        <v>0.8571428571428571</v>
      </c>
      <c r="AZ74" s="83">
        <f t="shared" si="49"/>
        <v>0</v>
      </c>
      <c r="BA74" s="83">
        <f t="shared" si="49"/>
        <v>5.6736421718067416E-4</v>
      </c>
      <c r="BB74" s="83">
        <f t="shared" si="49"/>
        <v>0</v>
      </c>
      <c r="BC74" s="83">
        <f t="shared" si="49"/>
        <v>1</v>
      </c>
      <c r="BD74" s="83">
        <f t="shared" si="49"/>
        <v>0.14718480637021675</v>
      </c>
      <c r="BE74" s="83">
        <f t="shared" si="49"/>
        <v>0.21560989791026527</v>
      </c>
      <c r="BF74" s="83">
        <f t="shared" si="49"/>
        <v>0.75</v>
      </c>
      <c r="BG74" s="83">
        <f t="shared" si="49"/>
        <v>1.597058823529407E-2</v>
      </c>
      <c r="BH74" s="84">
        <f t="shared" si="49"/>
        <v>0.62121212121212122</v>
      </c>
      <c r="BI74" s="84">
        <f t="shared" si="49"/>
        <v>0.8571428571428571</v>
      </c>
      <c r="BJ74" s="84">
        <f t="shared" si="49"/>
        <v>0.40538830555506167</v>
      </c>
      <c r="BK74" s="84">
        <f t="shared" si="49"/>
        <v>6.0937654105539418E-2</v>
      </c>
      <c r="BL74" s="84">
        <f t="shared" si="49"/>
        <v>1</v>
      </c>
      <c r="BM74" s="84">
        <f t="shared" si="49"/>
        <v>5.0145332436697887E-2</v>
      </c>
      <c r="BN74" s="84">
        <f t="shared" si="49"/>
        <v>3.7763139965356123E-2</v>
      </c>
      <c r="BO74" s="84">
        <f t="shared" si="49"/>
        <v>3.0219929667611781E-2</v>
      </c>
      <c r="BP74" s="85">
        <f t="shared" si="49"/>
        <v>0.91443427894425067</v>
      </c>
      <c r="BQ74" s="85">
        <f t="shared" si="49"/>
        <v>1</v>
      </c>
      <c r="BR74" s="85">
        <f t="shared" si="49"/>
        <v>0.91286315717174338</v>
      </c>
      <c r="BS74" s="85">
        <f t="shared" si="49"/>
        <v>0.41018860673771751</v>
      </c>
      <c r="BT74" s="86">
        <v>1</v>
      </c>
      <c r="BU74" s="85">
        <f t="shared" si="48"/>
        <v>0.26555781073487172</v>
      </c>
      <c r="BV74" s="85">
        <f t="shared" si="48"/>
        <v>0.23305155908861891</v>
      </c>
      <c r="BW74" s="87"/>
      <c r="BX74" s="87"/>
      <c r="BY74" s="88">
        <v>29.888000000000002</v>
      </c>
      <c r="BZ74" s="88">
        <v>0.129432624113475</v>
      </c>
      <c r="CA74" s="88">
        <v>86.299951209989416</v>
      </c>
      <c r="CB74" s="88">
        <v>0.61193881999999999</v>
      </c>
      <c r="CC74" s="89">
        <v>-8.1987500000000004</v>
      </c>
      <c r="CD74" s="88">
        <v>65.55359</v>
      </c>
      <c r="CE74" s="88">
        <v>5.8</v>
      </c>
      <c r="CF74" s="88">
        <v>61.4</v>
      </c>
      <c r="CG74" s="88">
        <v>9.4</v>
      </c>
      <c r="CH74" s="88">
        <v>2</v>
      </c>
      <c r="CI74" s="88">
        <v>6.1728395061728399E-2</v>
      </c>
      <c r="CJ74" s="88">
        <v>0</v>
      </c>
      <c r="CK74" s="88">
        <v>62.3</v>
      </c>
      <c r="CL74" s="88">
        <v>11.262</v>
      </c>
      <c r="CM74" s="89">
        <v>61</v>
      </c>
      <c r="CN74" s="88">
        <v>90.5</v>
      </c>
      <c r="CO74" s="89"/>
      <c r="CP74" s="88">
        <v>0.61877979999999999</v>
      </c>
      <c r="CQ74" s="88">
        <v>64.273099999999999</v>
      </c>
      <c r="CR74" s="88">
        <v>0</v>
      </c>
      <c r="CS74" s="88">
        <v>16.494509999999998</v>
      </c>
      <c r="CT74" s="88">
        <v>20.436419999999998</v>
      </c>
      <c r="CU74" s="88">
        <v>7.3050100000000002</v>
      </c>
      <c r="CV74" s="88">
        <v>31</v>
      </c>
      <c r="CW74" s="88">
        <v>7.9</v>
      </c>
      <c r="CX74" s="88">
        <v>27.7</v>
      </c>
      <c r="CY74" s="88">
        <v>0</v>
      </c>
      <c r="CZ74" s="88">
        <v>0.5</v>
      </c>
      <c r="DA74" s="88">
        <v>10</v>
      </c>
      <c r="DB74" s="88">
        <v>4</v>
      </c>
      <c r="DC74" s="88">
        <v>1</v>
      </c>
      <c r="DD74" s="88">
        <v>3</v>
      </c>
      <c r="DE74" s="88">
        <v>1</v>
      </c>
      <c r="DF74" s="88">
        <v>7</v>
      </c>
      <c r="DG74" s="89">
        <v>0</v>
      </c>
      <c r="DH74" s="89">
        <v>0.22746119400000001</v>
      </c>
      <c r="DI74" s="89">
        <v>0</v>
      </c>
      <c r="DJ74" s="88">
        <v>3</v>
      </c>
      <c r="DK74" s="88">
        <v>1.1852349089655965</v>
      </c>
      <c r="DL74" s="89">
        <v>417.49237380597179</v>
      </c>
      <c r="DM74" s="89"/>
      <c r="DN74" s="89" t="s">
        <v>103</v>
      </c>
      <c r="DO74" s="88">
        <v>69</v>
      </c>
      <c r="DP74" s="88">
        <v>13</v>
      </c>
      <c r="DQ74" s="89"/>
      <c r="DR74" s="88"/>
      <c r="DS74" s="88">
        <v>252.5133333</v>
      </c>
      <c r="DT74" s="88"/>
      <c r="DU74" s="88"/>
      <c r="DV74" s="88"/>
      <c r="DW74" s="89">
        <v>93.5</v>
      </c>
      <c r="DX74" s="88">
        <v>100</v>
      </c>
      <c r="DY74" s="88">
        <v>92.451248168945298</v>
      </c>
      <c r="DZ74" s="89">
        <v>41.59</v>
      </c>
      <c r="EA74" s="88">
        <v>1</v>
      </c>
      <c r="EB74" s="89">
        <v>27.040485360000002</v>
      </c>
      <c r="EC74" s="88">
        <v>20.99</v>
      </c>
      <c r="ED74" s="77"/>
    </row>
    <row r="75" spans="1:134" ht="15.75" customHeight="1" x14ac:dyDescent="0.25">
      <c r="A75" s="112" t="s">
        <v>160</v>
      </c>
      <c r="B75" s="113">
        <v>3</v>
      </c>
      <c r="C75" s="113" t="s">
        <v>108</v>
      </c>
      <c r="D75" s="77" t="s">
        <v>109</v>
      </c>
      <c r="E75" s="77"/>
      <c r="F75" s="77" t="s">
        <v>94</v>
      </c>
      <c r="G75" s="78">
        <f t="shared" si="7"/>
        <v>51.650188662261563</v>
      </c>
      <c r="H75" s="79">
        <f t="shared" si="46"/>
        <v>46.720414652960287</v>
      </c>
      <c r="I75" s="79">
        <f t="shared" si="46"/>
        <v>49.747660579656255</v>
      </c>
      <c r="J75" s="79">
        <f t="shared" si="46"/>
        <v>40.111162500003431</v>
      </c>
      <c r="K75" s="79">
        <f t="shared" si="46"/>
        <v>50.190958124438247</v>
      </c>
      <c r="L75" s="79">
        <f t="shared" si="46"/>
        <v>71.48074745424961</v>
      </c>
      <c r="M75" s="80">
        <f t="shared" si="9"/>
        <v>35.945483314711055</v>
      </c>
      <c r="N75" s="80">
        <f t="shared" si="10"/>
        <v>17.080213648180333</v>
      </c>
      <c r="O75" s="80">
        <f t="shared" si="11"/>
        <v>9.8314836418976288</v>
      </c>
      <c r="P75" s="80">
        <f t="shared" si="12"/>
        <v>28.389899297871413</v>
      </c>
      <c r="Q75" s="80">
        <f t="shared" si="13"/>
        <v>67.037130582323329</v>
      </c>
      <c r="R75" s="81">
        <f t="shared" si="49"/>
        <v>0.46911037891268542</v>
      </c>
      <c r="S75" s="81">
        <f t="shared" si="49"/>
        <v>0.32594979970849464</v>
      </c>
      <c r="T75" s="81">
        <f t="shared" si="49"/>
        <v>4.3828007572993939E-2</v>
      </c>
      <c r="U75" s="81">
        <f t="shared" si="49"/>
        <v>0</v>
      </c>
      <c r="V75" s="81">
        <f t="shared" si="49"/>
        <v>7.0397760917444471E-2</v>
      </c>
      <c r="W75" s="82">
        <f t="shared" si="49"/>
        <v>0.91597384134608806</v>
      </c>
      <c r="X75" s="82">
        <f t="shared" si="49"/>
        <v>0.10625000000000001</v>
      </c>
      <c r="Y75" s="82">
        <f t="shared" si="49"/>
        <v>0.55500000000000005</v>
      </c>
      <c r="Z75" s="82">
        <f t="shared" si="49"/>
        <v>0.35</v>
      </c>
      <c r="AA75" s="82">
        <f t="shared" si="49"/>
        <v>0.33333333333333331</v>
      </c>
      <c r="AB75" s="82">
        <f t="shared" si="49"/>
        <v>5.2444529824224297E-2</v>
      </c>
      <c r="AC75" s="82">
        <f t="shared" si="49"/>
        <v>0.5</v>
      </c>
      <c r="AD75" s="82">
        <f t="shared" si="49"/>
        <v>0.73770491803278693</v>
      </c>
      <c r="AE75" s="82">
        <f t="shared" si="49"/>
        <v>8.2300934266981179E-2</v>
      </c>
      <c r="AF75" s="82">
        <f t="shared" si="49"/>
        <v>0.6</v>
      </c>
      <c r="AG75" s="82">
        <f t="shared" si="49"/>
        <v>0.79573512906846233</v>
      </c>
      <c r="AH75" s="82">
        <f t="shared" si="49"/>
        <v>0.63043478260869568</v>
      </c>
      <c r="AI75" s="82">
        <f t="shared" si="49"/>
        <v>1</v>
      </c>
      <c r="AJ75" s="82">
        <f t="shared" si="49"/>
        <v>1</v>
      </c>
      <c r="AK75" s="82">
        <f t="shared" si="49"/>
        <v>0</v>
      </c>
      <c r="AL75" s="82">
        <f t="shared" si="49"/>
        <v>0.23752015022144857</v>
      </c>
      <c r="AM75" s="82">
        <f t="shared" si="49"/>
        <v>0.27320205059685504</v>
      </c>
      <c r="AN75" s="82">
        <f t="shared" si="49"/>
        <v>0.14491054030734585</v>
      </c>
      <c r="AO75" s="82">
        <f t="shared" si="49"/>
        <v>0.30678813581507375</v>
      </c>
      <c r="AP75" s="82">
        <f t="shared" si="49"/>
        <v>0.69101123595505631</v>
      </c>
      <c r="AQ75" s="82">
        <f t="shared" si="49"/>
        <v>0.38542605560562981</v>
      </c>
      <c r="AR75" s="83">
        <f t="shared" si="49"/>
        <v>0</v>
      </c>
      <c r="AS75" s="83">
        <f t="shared" si="49"/>
        <v>0</v>
      </c>
      <c r="AT75" s="83">
        <f t="shared" si="49"/>
        <v>0.31578947368421051</v>
      </c>
      <c r="AU75" s="83">
        <f t="shared" si="49"/>
        <v>0.33333333333333331</v>
      </c>
      <c r="AV75" s="83">
        <f t="shared" si="49"/>
        <v>0</v>
      </c>
      <c r="AW75" s="83">
        <f t="shared" si="49"/>
        <v>0.33333333333333331</v>
      </c>
      <c r="AX75" s="83">
        <f t="shared" si="49"/>
        <v>1</v>
      </c>
      <c r="AY75" s="83">
        <f t="shared" si="49"/>
        <v>0.8571428571428571</v>
      </c>
      <c r="AZ75" s="83">
        <f t="shared" si="49"/>
        <v>0</v>
      </c>
      <c r="BA75" s="83">
        <f t="shared" si="49"/>
        <v>2.4180021580978805E-3</v>
      </c>
      <c r="BB75" s="83">
        <f t="shared" si="49"/>
        <v>1.7540121708284916E-2</v>
      </c>
      <c r="BC75" s="83">
        <f t="shared" si="49"/>
        <v>1</v>
      </c>
      <c r="BD75" s="83">
        <f t="shared" si="49"/>
        <v>9.690803353661305E-2</v>
      </c>
      <c r="BE75" s="83">
        <f t="shared" ref="BE75:BS75" si="50">IF(DL75="",VLOOKUP($B75,$Q$165:$BV$170,COLUMN(BE$157)-$R$162),IF((DL75-DL$171)/(DL$170-DL$171)&lt;0,0,IF((DL75-DL$171)/(DL$170-DL$171)&gt;1,1,(DL75-DL$171)/(DL$170-DL$171))))</f>
        <v>4.6351661240853992E-2</v>
      </c>
      <c r="BF75" s="83">
        <f t="shared" si="50"/>
        <v>0.75</v>
      </c>
      <c r="BG75" s="83">
        <f t="shared" si="50"/>
        <v>0</v>
      </c>
      <c r="BH75" s="84">
        <f t="shared" si="50"/>
        <v>0.24242424242424243</v>
      </c>
      <c r="BI75" s="84">
        <f t="shared" si="50"/>
        <v>0.8571428571428571</v>
      </c>
      <c r="BJ75" s="84">
        <f t="shared" si="50"/>
        <v>0.33105785141867256</v>
      </c>
      <c r="BK75" s="84">
        <f t="shared" si="50"/>
        <v>0.10666742672468336</v>
      </c>
      <c r="BL75" s="84">
        <f t="shared" si="50"/>
        <v>0.10384229914424034</v>
      </c>
      <c r="BM75" s="84">
        <f t="shared" si="50"/>
        <v>5.5546727822440405E-2</v>
      </c>
      <c r="BN75" s="84">
        <f t="shared" si="50"/>
        <v>0.12614143584760534</v>
      </c>
      <c r="BO75" s="84">
        <f t="shared" si="50"/>
        <v>0.11616594298131276</v>
      </c>
      <c r="BP75" s="85">
        <f t="shared" si="50"/>
        <v>0.73540446258145209</v>
      </c>
      <c r="BQ75" s="85">
        <f t="shared" si="50"/>
        <v>0.82722086389568061</v>
      </c>
      <c r="BR75" s="85">
        <f t="shared" si="50"/>
        <v>0.96649454838558257</v>
      </c>
      <c r="BS75" s="85">
        <f t="shared" si="50"/>
        <v>0.42671183993334788</v>
      </c>
      <c r="BT75" s="86">
        <v>1</v>
      </c>
      <c r="BU75" s="85">
        <f t="shared" si="48"/>
        <v>0.14140921930667283</v>
      </c>
      <c r="BV75" s="85">
        <f t="shared" si="48"/>
        <v>0.10018085496528566</v>
      </c>
      <c r="BW75" s="87"/>
      <c r="BX75" s="87"/>
      <c r="BY75" s="88">
        <v>28.041</v>
      </c>
      <c r="BZ75" s="88">
        <v>1.45631067961165E-2</v>
      </c>
      <c r="CA75" s="88">
        <v>77.246612482534118</v>
      </c>
      <c r="CB75" s="88">
        <v>0.42770584099999998</v>
      </c>
      <c r="CC75" s="89">
        <v>1.6525099999999999</v>
      </c>
      <c r="CD75" s="88">
        <v>96.617639999999994</v>
      </c>
      <c r="CE75" s="88">
        <v>4.4000000000000004</v>
      </c>
      <c r="CF75" s="88">
        <v>55.5</v>
      </c>
      <c r="CG75" s="88">
        <v>17.5</v>
      </c>
      <c r="CH75" s="88">
        <v>1</v>
      </c>
      <c r="CI75" s="88">
        <v>4.9382716049382699E-2</v>
      </c>
      <c r="CJ75" s="88">
        <v>0</v>
      </c>
      <c r="CK75" s="88">
        <v>66.900000000000006</v>
      </c>
      <c r="CL75" s="88">
        <v>4.5880000000000001</v>
      </c>
      <c r="CM75" s="89">
        <v>60</v>
      </c>
      <c r="CN75" s="88">
        <v>81.8</v>
      </c>
      <c r="CO75" s="89">
        <v>4.5</v>
      </c>
      <c r="CP75" s="88">
        <v>0.62582340000000003</v>
      </c>
      <c r="CQ75" s="88">
        <v>59.681370000000001</v>
      </c>
      <c r="CR75" s="88">
        <v>0</v>
      </c>
      <c r="CS75" s="88">
        <v>12.777810000000001</v>
      </c>
      <c r="CT75" s="88">
        <v>21.876329999999999</v>
      </c>
      <c r="CU75" s="88">
        <v>3.3217300000000001</v>
      </c>
      <c r="CV75" s="88">
        <v>30.4</v>
      </c>
      <c r="CW75" s="88">
        <v>12.4</v>
      </c>
      <c r="CX75" s="88">
        <v>36.75</v>
      </c>
      <c r="CY75" s="88">
        <v>0</v>
      </c>
      <c r="CZ75" s="88">
        <v>0</v>
      </c>
      <c r="DA75" s="88">
        <v>9</v>
      </c>
      <c r="DB75" s="88">
        <v>3</v>
      </c>
      <c r="DC75" s="88">
        <v>0</v>
      </c>
      <c r="DD75" s="88">
        <v>2</v>
      </c>
      <c r="DE75" s="88">
        <v>1</v>
      </c>
      <c r="DF75" s="88">
        <v>7</v>
      </c>
      <c r="DG75" s="89">
        <v>0</v>
      </c>
      <c r="DH75" s="89">
        <v>0.96939785999999994</v>
      </c>
      <c r="DI75" s="89">
        <v>4.1753312559999998</v>
      </c>
      <c r="DJ75" s="88">
        <v>3</v>
      </c>
      <c r="DK75" s="88">
        <v>0.8222800320054775</v>
      </c>
      <c r="DL75" s="89">
        <v>120.12810879358648</v>
      </c>
      <c r="DM75" s="89">
        <v>4</v>
      </c>
      <c r="DN75" s="89">
        <v>1</v>
      </c>
      <c r="DO75" s="88">
        <v>44</v>
      </c>
      <c r="DP75" s="88">
        <v>13</v>
      </c>
      <c r="DQ75" s="89">
        <v>-1.19486083431444</v>
      </c>
      <c r="DR75" s="88">
        <v>6.4742967992240539</v>
      </c>
      <c r="DS75" s="88">
        <v>26.36333333</v>
      </c>
      <c r="DT75" s="88">
        <v>1.28510187256648</v>
      </c>
      <c r="DU75" s="88">
        <v>1.2815395007239501</v>
      </c>
      <c r="DV75" s="88">
        <v>2.5038999999999998</v>
      </c>
      <c r="DW75" s="89">
        <v>79.900000000000006</v>
      </c>
      <c r="DX75" s="88">
        <v>89.4</v>
      </c>
      <c r="DY75" s="88">
        <v>97.097389221191406</v>
      </c>
      <c r="DZ75" s="89">
        <v>43.175897190000001</v>
      </c>
      <c r="EA75" s="88">
        <v>1</v>
      </c>
      <c r="EB75" s="89">
        <v>16.992073520000002</v>
      </c>
      <c r="EC75" s="88">
        <v>9.36</v>
      </c>
      <c r="ED75" s="77"/>
    </row>
    <row r="76" spans="1:134" ht="15.75" customHeight="1" x14ac:dyDescent="0.25">
      <c r="A76" s="112" t="s">
        <v>161</v>
      </c>
      <c r="B76" s="113">
        <v>3</v>
      </c>
      <c r="C76" s="113" t="s">
        <v>108</v>
      </c>
      <c r="D76" s="77" t="s">
        <v>109</v>
      </c>
      <c r="E76" s="77"/>
      <c r="F76" s="77" t="s">
        <v>94</v>
      </c>
      <c r="G76" s="78">
        <f t="shared" si="7"/>
        <v>51.598731867121344</v>
      </c>
      <c r="H76" s="79">
        <f t="shared" si="46"/>
        <v>39.675173755765982</v>
      </c>
      <c r="I76" s="79">
        <f t="shared" si="46"/>
        <v>56.730697041335802</v>
      </c>
      <c r="J76" s="79">
        <f t="shared" si="46"/>
        <v>42.719547544664415</v>
      </c>
      <c r="K76" s="79">
        <f t="shared" si="46"/>
        <v>43.572130701587177</v>
      </c>
      <c r="L76" s="79">
        <f t="shared" si="46"/>
        <v>75.296110292253331</v>
      </c>
      <c r="M76" s="80">
        <f t="shared" si="9"/>
        <v>27.475456799643851</v>
      </c>
      <c r="N76" s="80">
        <f t="shared" si="10"/>
        <v>28.602699927794685</v>
      </c>
      <c r="O76" s="80">
        <f t="shared" si="11"/>
        <v>13.758663052714493</v>
      </c>
      <c r="P76" s="80">
        <f t="shared" si="12"/>
        <v>18.874058791151576</v>
      </c>
      <c r="Q76" s="80">
        <f t="shared" si="13"/>
        <v>71.44696940290325</v>
      </c>
      <c r="R76" s="81">
        <f t="shared" ref="R76:BS80" si="51">IF(BY76="",VLOOKUP($B76,$Q$165:$BV$170,COLUMN(R$157)-$R$162),IF((BY76-BY$171)/(BY$170-BY$171)&lt;0,0,IF((BY76-BY$171)/(BY$170-BY$171)&gt;1,1,(BY76-BY$171)/(BY$170-BY$171))))</f>
        <v>0.3285420098846788</v>
      </c>
      <c r="S76" s="81">
        <f t="shared" si="51"/>
        <v>0.47488716815716686</v>
      </c>
      <c r="T76" s="81">
        <f t="shared" si="51"/>
        <v>6.1396722001027845E-2</v>
      </c>
      <c r="U76" s="81">
        <f t="shared" si="51"/>
        <v>0</v>
      </c>
      <c r="V76" s="81">
        <f t="shared" si="51"/>
        <v>0.31948334107242515</v>
      </c>
      <c r="W76" s="82">
        <f t="shared" si="51"/>
        <v>0.39706669485109547</v>
      </c>
      <c r="X76" s="82">
        <f t="shared" si="51"/>
        <v>0.18437500000000001</v>
      </c>
      <c r="Y76" s="82">
        <f t="shared" si="51"/>
        <v>0.501</v>
      </c>
      <c r="Z76" s="82">
        <f t="shared" si="51"/>
        <v>0.44400000000000001</v>
      </c>
      <c r="AA76" s="82">
        <f t="shared" si="51"/>
        <v>1</v>
      </c>
      <c r="AB76" s="82">
        <f t="shared" si="51"/>
        <v>0.28454519258476596</v>
      </c>
      <c r="AC76" s="82">
        <f t="shared" si="51"/>
        <v>1</v>
      </c>
      <c r="AD76" s="82">
        <f t="shared" si="51"/>
        <v>0.68196721311475406</v>
      </c>
      <c r="AE76" s="82">
        <f t="shared" si="51"/>
        <v>0.36358988446058965</v>
      </c>
      <c r="AF76" s="82">
        <f t="shared" si="51"/>
        <v>0.86</v>
      </c>
      <c r="AG76" s="82">
        <f t="shared" si="51"/>
        <v>0.93714927048260388</v>
      </c>
      <c r="AH76" s="82">
        <f t="shared" si="51"/>
        <v>0.36956521739130432</v>
      </c>
      <c r="AI76" s="82">
        <f t="shared" si="51"/>
        <v>1</v>
      </c>
      <c r="AJ76" s="82">
        <f t="shared" si="51"/>
        <v>1</v>
      </c>
      <c r="AK76" s="82">
        <f t="shared" si="51"/>
        <v>2.1319467013324666E-2</v>
      </c>
      <c r="AL76" s="82">
        <f t="shared" si="51"/>
        <v>0.48448224337579782</v>
      </c>
      <c r="AM76" s="82">
        <f t="shared" si="51"/>
        <v>0.24486349546920594</v>
      </c>
      <c r="AN76" s="82">
        <f t="shared" si="51"/>
        <v>0.13021462108900686</v>
      </c>
      <c r="AO76" s="82">
        <f t="shared" si="51"/>
        <v>0.32354250111259464</v>
      </c>
      <c r="AP76" s="82">
        <f t="shared" si="51"/>
        <v>0.37640449438202256</v>
      </c>
      <c r="AQ76" s="82">
        <f t="shared" si="51"/>
        <v>0.3421618248630659</v>
      </c>
      <c r="AR76" s="83">
        <f t="shared" si="51"/>
        <v>1</v>
      </c>
      <c r="AS76" s="83">
        <f t="shared" si="51"/>
        <v>0.5</v>
      </c>
      <c r="AT76" s="83">
        <f t="shared" si="51"/>
        <v>0.52631578947368418</v>
      </c>
      <c r="AU76" s="83">
        <f t="shared" si="51"/>
        <v>0.55555555555555558</v>
      </c>
      <c r="AV76" s="83">
        <f t="shared" si="51"/>
        <v>1</v>
      </c>
      <c r="AW76" s="83">
        <f t="shared" si="51"/>
        <v>0</v>
      </c>
      <c r="AX76" s="83">
        <f t="shared" si="51"/>
        <v>1</v>
      </c>
      <c r="AY76" s="83">
        <f t="shared" si="51"/>
        <v>0.7142857142857143</v>
      </c>
      <c r="AZ76" s="83">
        <f t="shared" si="51"/>
        <v>0</v>
      </c>
      <c r="BA76" s="83">
        <f t="shared" si="51"/>
        <v>0</v>
      </c>
      <c r="BB76" s="83">
        <f t="shared" si="51"/>
        <v>0</v>
      </c>
      <c r="BC76" s="83">
        <f t="shared" si="51"/>
        <v>0.66666666666666663</v>
      </c>
      <c r="BD76" s="83">
        <f t="shared" si="51"/>
        <v>0.14313899274346387</v>
      </c>
      <c r="BE76" s="83">
        <f t="shared" si="51"/>
        <v>0.46212239380849668</v>
      </c>
      <c r="BF76" s="83">
        <f t="shared" si="51"/>
        <v>0.75</v>
      </c>
      <c r="BG76" s="83">
        <f t="shared" si="51"/>
        <v>8.2000000000000017E-2</v>
      </c>
      <c r="BH76" s="84">
        <f t="shared" si="51"/>
        <v>0.53030303030303028</v>
      </c>
      <c r="BI76" s="84">
        <f t="shared" si="51"/>
        <v>0.7142857142857143</v>
      </c>
      <c r="BJ76" s="84">
        <f t="shared" si="51"/>
        <v>0.38901330536919698</v>
      </c>
      <c r="BK76" s="84">
        <f t="shared" si="51"/>
        <v>0</v>
      </c>
      <c r="BL76" s="84">
        <f t="shared" si="51"/>
        <v>0.42218028624225651</v>
      </c>
      <c r="BM76" s="84">
        <f t="shared" si="51"/>
        <v>0.16904854849688886</v>
      </c>
      <c r="BN76" s="84">
        <f t="shared" si="51"/>
        <v>8.207691218105316E-2</v>
      </c>
      <c r="BO76" s="84">
        <f t="shared" si="51"/>
        <v>0.20533395139167995</v>
      </c>
      <c r="BP76" s="85">
        <f t="shared" si="51"/>
        <v>0.96709010728625022</v>
      </c>
      <c r="BQ76" s="85">
        <f t="shared" si="51"/>
        <v>0.63977180114099441</v>
      </c>
      <c r="BR76" s="85">
        <f t="shared" si="51"/>
        <v>0.98970109678212193</v>
      </c>
      <c r="BS76" s="85">
        <f t="shared" si="51"/>
        <v>0.62147515629211392</v>
      </c>
      <c r="BT76" s="86">
        <v>1</v>
      </c>
      <c r="BU76" s="85">
        <f t="shared" si="48"/>
        <v>0.22497594177827268</v>
      </c>
      <c r="BV76" s="85">
        <f t="shared" si="48"/>
        <v>3.3299934764254469E-2</v>
      </c>
      <c r="BW76" s="87"/>
      <c r="BX76" s="87"/>
      <c r="BY76" s="88">
        <v>21.215</v>
      </c>
      <c r="BZ76" s="88">
        <v>0.115107913669065</v>
      </c>
      <c r="CA76" s="88">
        <v>105.03413020161608</v>
      </c>
      <c r="CB76" s="88">
        <v>0.57605612000000006</v>
      </c>
      <c r="CC76" s="89">
        <v>7.4995200000000004</v>
      </c>
      <c r="CD76" s="88">
        <v>76.142009999999999</v>
      </c>
      <c r="CE76" s="88">
        <v>6.9</v>
      </c>
      <c r="CF76" s="88">
        <v>50.1</v>
      </c>
      <c r="CG76" s="88">
        <v>22.2</v>
      </c>
      <c r="CH76" s="88">
        <v>3</v>
      </c>
      <c r="CI76" s="88">
        <v>0.21329534662867999</v>
      </c>
      <c r="CJ76" s="88">
        <v>1</v>
      </c>
      <c r="CK76" s="88">
        <v>65.2</v>
      </c>
      <c r="CL76" s="88"/>
      <c r="CM76" s="89">
        <v>73</v>
      </c>
      <c r="CN76" s="88">
        <v>94.4</v>
      </c>
      <c r="CO76" s="89">
        <v>3.3</v>
      </c>
      <c r="CP76" s="88"/>
      <c r="CQ76" s="88">
        <v>60.29757</v>
      </c>
      <c r="CR76" s="88"/>
      <c r="CS76" s="88"/>
      <c r="CT76" s="88"/>
      <c r="CU76" s="88">
        <v>2.9855100000000001</v>
      </c>
      <c r="CV76" s="88">
        <v>32</v>
      </c>
      <c r="CW76" s="88">
        <v>6.8</v>
      </c>
      <c r="CX76" s="88">
        <v>32.85</v>
      </c>
      <c r="CY76" s="88">
        <v>1</v>
      </c>
      <c r="CZ76" s="88">
        <v>0.5</v>
      </c>
      <c r="DA76" s="88">
        <v>13</v>
      </c>
      <c r="DB76" s="88">
        <v>5</v>
      </c>
      <c r="DC76" s="88">
        <v>1</v>
      </c>
      <c r="DD76" s="88">
        <v>1</v>
      </c>
      <c r="DE76" s="88">
        <v>1</v>
      </c>
      <c r="DF76" s="88">
        <v>6</v>
      </c>
      <c r="DG76" s="89">
        <v>0</v>
      </c>
      <c r="DH76" s="89">
        <v>0</v>
      </c>
      <c r="DI76" s="89">
        <v>0</v>
      </c>
      <c r="DJ76" s="88">
        <v>2</v>
      </c>
      <c r="DK76" s="88">
        <v>1.1560276288571127</v>
      </c>
      <c r="DL76" s="89">
        <v>850.58212235582107</v>
      </c>
      <c r="DM76" s="89">
        <v>4</v>
      </c>
      <c r="DN76" s="89">
        <v>1.3280000000000001</v>
      </c>
      <c r="DO76" s="88">
        <v>63</v>
      </c>
      <c r="DP76" s="88">
        <v>12</v>
      </c>
      <c r="DQ76" s="89">
        <v>3.7564776541203402E-3</v>
      </c>
      <c r="DR76" s="88">
        <v>0</v>
      </c>
      <c r="DS76" s="88">
        <v>105.5066667</v>
      </c>
      <c r="DT76" s="88">
        <v>2.7867046817087799</v>
      </c>
      <c r="DU76" s="88">
        <v>0.85150500135733398</v>
      </c>
      <c r="DV76" s="88">
        <v>4.3986999999999998</v>
      </c>
      <c r="DW76" s="89">
        <v>97.5</v>
      </c>
      <c r="DX76" s="88">
        <v>77.900000000000006</v>
      </c>
      <c r="DY76" s="88">
        <v>99.107795715332003</v>
      </c>
      <c r="DZ76" s="89">
        <v>61.869248089999999</v>
      </c>
      <c r="EA76" s="88">
        <v>1</v>
      </c>
      <c r="EB76" s="89">
        <v>23.755846139999999</v>
      </c>
      <c r="EC76" s="88">
        <v>3.5059999999999998</v>
      </c>
      <c r="ED76" s="77"/>
    </row>
    <row r="77" spans="1:134" ht="15.75" customHeight="1" x14ac:dyDescent="0.25">
      <c r="A77" s="112" t="s">
        <v>162</v>
      </c>
      <c r="B77" s="113">
        <v>4</v>
      </c>
      <c r="C77" s="113" t="s">
        <v>120</v>
      </c>
      <c r="D77" s="77" t="s">
        <v>109</v>
      </c>
      <c r="E77" s="77"/>
      <c r="F77" s="77" t="s">
        <v>96</v>
      </c>
      <c r="G77" s="78">
        <f t="shared" si="7"/>
        <v>50.744641273805186</v>
      </c>
      <c r="H77" s="79">
        <f t="shared" si="46"/>
        <v>38.234125789229893</v>
      </c>
      <c r="I77" s="79">
        <f t="shared" si="46"/>
        <v>65.706409665389373</v>
      </c>
      <c r="J77" s="79">
        <f t="shared" si="46"/>
        <v>39.190710444238064</v>
      </c>
      <c r="K77" s="79">
        <f t="shared" si="46"/>
        <v>51.179520601009308</v>
      </c>
      <c r="L77" s="79">
        <f t="shared" si="46"/>
        <v>59.412439869159293</v>
      </c>
      <c r="M77" s="80">
        <f t="shared" si="9"/>
        <v>25.742980271991655</v>
      </c>
      <c r="N77" s="80">
        <f t="shared" si="10"/>
        <v>43.413237740101032</v>
      </c>
      <c r="O77" s="80">
        <f t="shared" si="11"/>
        <v>8.4456528308197942</v>
      </c>
      <c r="P77" s="80">
        <f t="shared" si="12"/>
        <v>29.81114844926962</v>
      </c>
      <c r="Q77" s="80">
        <f t="shared" si="13"/>
        <v>53.088446394982448</v>
      </c>
      <c r="R77" s="81">
        <f t="shared" si="51"/>
        <v>0.68154859967051074</v>
      </c>
      <c r="S77" s="81">
        <f t="shared" si="51"/>
        <v>0</v>
      </c>
      <c r="T77" s="81">
        <f t="shared" si="51"/>
        <v>0.15067888900043269</v>
      </c>
      <c r="U77" s="81">
        <f t="shared" si="51"/>
        <v>0</v>
      </c>
      <c r="V77" s="81">
        <f t="shared" si="51"/>
        <v>9.9354602345583826E-2</v>
      </c>
      <c r="W77" s="82">
        <f t="shared" si="51"/>
        <v>5.0149102968930707E-2</v>
      </c>
      <c r="X77" s="82">
        <f t="shared" si="51"/>
        <v>0.51249999999999996</v>
      </c>
      <c r="Y77" s="82">
        <f t="shared" si="51"/>
        <v>0.95</v>
      </c>
      <c r="Z77" s="82">
        <f t="shared" si="51"/>
        <v>0.24600000000000002</v>
      </c>
      <c r="AA77" s="82">
        <f t="shared" si="51"/>
        <v>0.66666666666666663</v>
      </c>
      <c r="AB77" s="82">
        <f t="shared" si="51"/>
        <v>0.10488905964844861</v>
      </c>
      <c r="AC77" s="82">
        <f t="shared" si="51"/>
        <v>1</v>
      </c>
      <c r="AD77" s="82">
        <f t="shared" si="51"/>
        <v>0.64590163934426204</v>
      </c>
      <c r="AE77" s="82">
        <f t="shared" si="51"/>
        <v>0.55569382789427735</v>
      </c>
      <c r="AF77" s="82">
        <f t="shared" si="51"/>
        <v>0.66</v>
      </c>
      <c r="AG77" s="82">
        <f t="shared" si="51"/>
        <v>0.95398428731762075</v>
      </c>
      <c r="AH77" s="82">
        <f t="shared" si="51"/>
        <v>0.69565217391304346</v>
      </c>
      <c r="AI77" s="82">
        <f t="shared" si="51"/>
        <v>1</v>
      </c>
      <c r="AJ77" s="82">
        <f t="shared" si="51"/>
        <v>1</v>
      </c>
      <c r="AK77" s="82">
        <f t="shared" si="51"/>
        <v>0.23093922651933699</v>
      </c>
      <c r="AL77" s="82">
        <f t="shared" si="51"/>
        <v>0.13387719553611818</v>
      </c>
      <c r="AM77" s="82">
        <f t="shared" si="51"/>
        <v>0.17390352022315647</v>
      </c>
      <c r="AN77" s="82">
        <f t="shared" si="51"/>
        <v>1.7592967358816981E-3</v>
      </c>
      <c r="AO77" s="82">
        <f t="shared" si="51"/>
        <v>0.13819733500876988</v>
      </c>
      <c r="AP77" s="82">
        <f t="shared" si="51"/>
        <v>0.50561797752809001</v>
      </c>
      <c r="AQ77" s="82">
        <f t="shared" si="51"/>
        <v>0.1508008042709561</v>
      </c>
      <c r="AR77" s="83">
        <f t="shared" si="51"/>
        <v>1</v>
      </c>
      <c r="AS77" s="83">
        <f t="shared" si="51"/>
        <v>0.5</v>
      </c>
      <c r="AT77" s="83">
        <f t="shared" si="51"/>
        <v>0.68421052631578949</v>
      </c>
      <c r="AU77" s="83">
        <f t="shared" si="51"/>
        <v>1</v>
      </c>
      <c r="AV77" s="83">
        <f t="shared" si="51"/>
        <v>0</v>
      </c>
      <c r="AW77" s="83">
        <f t="shared" si="51"/>
        <v>1</v>
      </c>
      <c r="AX77" s="83">
        <f t="shared" si="51"/>
        <v>1</v>
      </c>
      <c r="AY77" s="83">
        <f t="shared" si="51"/>
        <v>0.7142857142857143</v>
      </c>
      <c r="AZ77" s="83">
        <f t="shared" si="51"/>
        <v>0</v>
      </c>
      <c r="BA77" s="83">
        <f t="shared" si="51"/>
        <v>5.60067132508507E-5</v>
      </c>
      <c r="BB77" s="83">
        <f t="shared" si="51"/>
        <v>0</v>
      </c>
      <c r="BC77" s="83">
        <f t="shared" si="51"/>
        <v>0.66666666666666663</v>
      </c>
      <c r="BD77" s="83">
        <f t="shared" si="51"/>
        <v>0.49165073547071425</v>
      </c>
      <c r="BE77" s="83">
        <f t="shared" si="51"/>
        <v>0.3006794559569676</v>
      </c>
      <c r="BF77" s="83">
        <f t="shared" si="51"/>
        <v>0.75</v>
      </c>
      <c r="BG77" s="83">
        <f t="shared" si="51"/>
        <v>0.30825000000000002</v>
      </c>
      <c r="BH77" s="84">
        <f t="shared" si="51"/>
        <v>0.48484848484848486</v>
      </c>
      <c r="BI77" s="84">
        <f t="shared" si="51"/>
        <v>1</v>
      </c>
      <c r="BJ77" s="84">
        <f t="shared" si="51"/>
        <v>0.38558637523915495</v>
      </c>
      <c r="BK77" s="84">
        <f t="shared" si="51"/>
        <v>1.5292000187860148E-2</v>
      </c>
      <c r="BL77" s="84">
        <f t="shared" si="51"/>
        <v>0.15528747691997177</v>
      </c>
      <c r="BM77" s="84">
        <f t="shared" si="51"/>
        <v>0.28000813086145215</v>
      </c>
      <c r="BN77" s="84">
        <f t="shared" si="51"/>
        <v>6.2218523839774477E-2</v>
      </c>
      <c r="BO77" s="84">
        <f t="shared" si="51"/>
        <v>0.19576679068351677</v>
      </c>
      <c r="BP77" s="85">
        <f t="shared" si="51"/>
        <v>0.96577371157770031</v>
      </c>
      <c r="BQ77" s="85">
        <f t="shared" si="51"/>
        <v>0.96414017929910345</v>
      </c>
      <c r="BR77" s="85">
        <f t="shared" si="51"/>
        <v>1</v>
      </c>
      <c r="BS77" s="85">
        <f t="shared" si="51"/>
        <v>0.49010122617459623</v>
      </c>
      <c r="BT77" s="86">
        <v>1</v>
      </c>
      <c r="BU77" s="85">
        <f t="shared" si="48"/>
        <v>0.1647153095029715</v>
      </c>
      <c r="BV77" s="85">
        <f t="shared" si="48"/>
        <v>0.54152180941793959</v>
      </c>
      <c r="BW77" s="87"/>
      <c r="BX77" s="87"/>
      <c r="BY77" s="88">
        <v>38.356999999999999</v>
      </c>
      <c r="BZ77" s="88">
        <v>-0.20547945205479501</v>
      </c>
      <c r="CA77" s="88">
        <v>246.24706912532284</v>
      </c>
      <c r="CB77" s="88">
        <v>0.82892507154498007</v>
      </c>
      <c r="CC77" s="89">
        <v>2.3322400000000001</v>
      </c>
      <c r="CD77" s="88">
        <v>62.452939999999998</v>
      </c>
      <c r="CE77" s="88">
        <v>17.399999999999999</v>
      </c>
      <c r="CF77" s="88">
        <v>95</v>
      </c>
      <c r="CG77" s="88">
        <v>12.3</v>
      </c>
      <c r="CH77" s="88">
        <v>2</v>
      </c>
      <c r="CI77" s="88">
        <v>8.6419753086419707E-2</v>
      </c>
      <c r="CJ77" s="88">
        <v>1</v>
      </c>
      <c r="CK77" s="88">
        <v>64.099999999999994</v>
      </c>
      <c r="CL77" s="88">
        <v>30.074999999999999</v>
      </c>
      <c r="CM77" s="89">
        <v>63</v>
      </c>
      <c r="CN77" s="88">
        <v>95.9</v>
      </c>
      <c r="CO77" s="89">
        <v>4.8</v>
      </c>
      <c r="CP77" s="88">
        <v>0.51919999999999999</v>
      </c>
      <c r="CQ77" s="88">
        <v>53.314639999999997</v>
      </c>
      <c r="CR77" s="88">
        <v>20.9</v>
      </c>
      <c r="CS77" s="88">
        <v>9.3458000000000006</v>
      </c>
      <c r="CT77" s="88">
        <v>16.89406</v>
      </c>
      <c r="CU77" s="88">
        <v>4.6649999999999997E-2</v>
      </c>
      <c r="CV77" s="88">
        <v>14.3</v>
      </c>
      <c r="CW77" s="88">
        <v>9.1</v>
      </c>
      <c r="CX77" s="88">
        <v>15.6</v>
      </c>
      <c r="CY77" s="88">
        <v>1</v>
      </c>
      <c r="CZ77" s="88">
        <v>0.5</v>
      </c>
      <c r="DA77" s="88">
        <v>16</v>
      </c>
      <c r="DB77" s="88">
        <v>9</v>
      </c>
      <c r="DC77" s="88">
        <v>0</v>
      </c>
      <c r="DD77" s="88">
        <v>4</v>
      </c>
      <c r="DE77" s="88">
        <v>1</v>
      </c>
      <c r="DF77" s="88">
        <v>6</v>
      </c>
      <c r="DG77" s="89">
        <v>0</v>
      </c>
      <c r="DH77" s="89">
        <v>2.2453573000000001E-2</v>
      </c>
      <c r="DI77" s="89">
        <v>0</v>
      </c>
      <c r="DJ77" s="88">
        <v>2</v>
      </c>
      <c r="DK77" s="88">
        <v>3.6719814097286738</v>
      </c>
      <c r="DL77" s="89">
        <v>566.94830044955677</v>
      </c>
      <c r="DM77" s="89">
        <v>4</v>
      </c>
      <c r="DN77" s="89">
        <v>2.2330000000000001</v>
      </c>
      <c r="DO77" s="88">
        <v>60</v>
      </c>
      <c r="DP77" s="88">
        <v>14</v>
      </c>
      <c r="DQ77" s="89">
        <v>-6.7118263216370197E-2</v>
      </c>
      <c r="DR77" s="88">
        <v>0.92816477260237829</v>
      </c>
      <c r="DS77" s="88">
        <v>39.153333330000002</v>
      </c>
      <c r="DT77" s="88">
        <v>4.2546742666001496</v>
      </c>
      <c r="DU77" s="88">
        <v>0.65770301785712704</v>
      </c>
      <c r="DV77" s="88">
        <v>4.1954000000000002</v>
      </c>
      <c r="DW77" s="89">
        <v>97.4</v>
      </c>
      <c r="DX77" s="88">
        <v>97.8</v>
      </c>
      <c r="DY77" s="88">
        <v>100</v>
      </c>
      <c r="DZ77" s="89">
        <v>49.26</v>
      </c>
      <c r="EA77" s="88">
        <v>1</v>
      </c>
      <c r="EB77" s="89">
        <v>18.878435580000001</v>
      </c>
      <c r="EC77" s="88">
        <v>47.99</v>
      </c>
      <c r="ED77" s="77"/>
    </row>
    <row r="78" spans="1:134" ht="15.75" customHeight="1" x14ac:dyDescent="0.25">
      <c r="A78" s="112" t="s">
        <v>163</v>
      </c>
      <c r="B78" s="113">
        <v>2</v>
      </c>
      <c r="C78" s="113" t="s">
        <v>108</v>
      </c>
      <c r="D78" s="77" t="s">
        <v>109</v>
      </c>
      <c r="E78" s="77"/>
      <c r="F78" s="77" t="s">
        <v>164</v>
      </c>
      <c r="G78" s="78">
        <f t="shared" si="7"/>
        <v>50.656505317304422</v>
      </c>
      <c r="H78" s="79">
        <f t="shared" si="46"/>
        <v>45.357184930893112</v>
      </c>
      <c r="I78" s="79">
        <f t="shared" si="46"/>
        <v>56.816622089002259</v>
      </c>
      <c r="J78" s="79">
        <f t="shared" si="46"/>
        <v>29.491459070333004</v>
      </c>
      <c r="K78" s="79">
        <f t="shared" si="46"/>
        <v>45.45061105581258</v>
      </c>
      <c r="L78" s="79">
        <f t="shared" si="46"/>
        <v>76.166649440481152</v>
      </c>
      <c r="M78" s="80">
        <f t="shared" si="9"/>
        <v>34.306562508378519</v>
      </c>
      <c r="N78" s="80">
        <f t="shared" si="10"/>
        <v>28.744482114991492</v>
      </c>
      <c r="O78" s="80">
        <f t="shared" si="11"/>
        <v>-6.157521027236057</v>
      </c>
      <c r="P78" s="80">
        <f t="shared" si="12"/>
        <v>21.574736464677585</v>
      </c>
      <c r="Q78" s="80">
        <f t="shared" si="13"/>
        <v>72.453148236656901</v>
      </c>
      <c r="R78" s="81">
        <f t="shared" si="51"/>
        <v>0.47565897858319617</v>
      </c>
      <c r="S78" s="81">
        <f t="shared" si="51"/>
        <v>0.33697333874329521</v>
      </c>
      <c r="T78" s="81">
        <f t="shared" si="51"/>
        <v>4.2327404241257173E-2</v>
      </c>
      <c r="U78" s="81">
        <f t="shared" si="51"/>
        <v>0</v>
      </c>
      <c r="V78" s="81">
        <f t="shared" si="51"/>
        <v>0.14742419649712429</v>
      </c>
      <c r="W78" s="82">
        <f t="shared" si="51"/>
        <v>0.88727934912824591</v>
      </c>
      <c r="X78" s="82">
        <f t="shared" si="51"/>
        <v>0.16250000000000001</v>
      </c>
      <c r="Y78" s="82">
        <f t="shared" si="51"/>
        <v>0.89200000000000002</v>
      </c>
      <c r="Z78" s="82">
        <f t="shared" si="51"/>
        <v>0.11800000000000001</v>
      </c>
      <c r="AA78" s="82">
        <f t="shared" si="51"/>
        <v>0.66666666666666663</v>
      </c>
      <c r="AB78" s="82">
        <f t="shared" si="51"/>
        <v>9.0312129798610308E-2</v>
      </c>
      <c r="AC78" s="82">
        <f t="shared" si="51"/>
        <v>0</v>
      </c>
      <c r="AD78" s="82">
        <f t="shared" si="51"/>
        <v>0.82622950819672103</v>
      </c>
      <c r="AE78" s="82">
        <f t="shared" si="51"/>
        <v>0.18986236742881551</v>
      </c>
      <c r="AF78" s="82">
        <f t="shared" si="51"/>
        <v>0.5</v>
      </c>
      <c r="AG78" s="82">
        <f t="shared" si="51"/>
        <v>0.97643097643097654</v>
      </c>
      <c r="AH78" s="82">
        <f t="shared" si="51"/>
        <v>0.57971014492753625</v>
      </c>
      <c r="AI78" s="82">
        <f t="shared" si="51"/>
        <v>1</v>
      </c>
      <c r="AJ78" s="82">
        <f t="shared" si="51"/>
        <v>1</v>
      </c>
      <c r="AK78" s="82">
        <f t="shared" si="51"/>
        <v>0</v>
      </c>
      <c r="AL78" s="82">
        <f t="shared" si="51"/>
        <v>0.33359284261718225</v>
      </c>
      <c r="AM78" s="82">
        <f t="shared" si="51"/>
        <v>4.2413042759034132E-2</v>
      </c>
      <c r="AN78" s="82">
        <f t="shared" si="51"/>
        <v>0.13754553409626347</v>
      </c>
      <c r="AO78" s="82">
        <f t="shared" si="51"/>
        <v>0.36856985784968194</v>
      </c>
      <c r="AP78" s="82">
        <f t="shared" si="51"/>
        <v>0.28651685393258436</v>
      </c>
      <c r="AQ78" s="82">
        <f t="shared" si="51"/>
        <v>0.26228939887679392</v>
      </c>
      <c r="AR78" s="83">
        <f t="shared" si="51"/>
        <v>0.5</v>
      </c>
      <c r="AS78" s="83">
        <f t="shared" si="51"/>
        <v>0</v>
      </c>
      <c r="AT78" s="83">
        <f t="shared" si="51"/>
        <v>0.47368421052631576</v>
      </c>
      <c r="AU78" s="83">
        <f t="shared" si="51"/>
        <v>0</v>
      </c>
      <c r="AV78" s="83">
        <f t="shared" si="51"/>
        <v>1</v>
      </c>
      <c r="AW78" s="83">
        <f t="shared" si="51"/>
        <v>0.33333333333333331</v>
      </c>
      <c r="AX78" s="83">
        <f t="shared" si="51"/>
        <v>1</v>
      </c>
      <c r="AY78" s="83">
        <f t="shared" si="51"/>
        <v>0.7142857142857143</v>
      </c>
      <c r="AZ78" s="83">
        <f t="shared" si="51"/>
        <v>0</v>
      </c>
      <c r="BA78" s="83">
        <f t="shared" si="51"/>
        <v>1.0233533778023221E-4</v>
      </c>
      <c r="BB78" s="83">
        <f t="shared" si="51"/>
        <v>6.7378440846799302E-4</v>
      </c>
      <c r="BC78" s="83">
        <f t="shared" si="51"/>
        <v>0</v>
      </c>
      <c r="BD78" s="83">
        <f t="shared" si="51"/>
        <v>0.26818010571167067</v>
      </c>
      <c r="BE78" s="83">
        <f t="shared" si="51"/>
        <v>0.42183309211087322</v>
      </c>
      <c r="BF78" s="83">
        <f t="shared" si="51"/>
        <v>0.75</v>
      </c>
      <c r="BG78" s="83">
        <f t="shared" si="51"/>
        <v>0.14698076923076919</v>
      </c>
      <c r="BH78" s="84">
        <f t="shared" si="51"/>
        <v>0.53030303030303028</v>
      </c>
      <c r="BI78" s="84">
        <f t="shared" si="51"/>
        <v>0.7142857142857143</v>
      </c>
      <c r="BJ78" s="84">
        <f t="shared" si="51"/>
        <v>0.36489746226549485</v>
      </c>
      <c r="BK78" s="84">
        <f t="shared" si="51"/>
        <v>4.0197062586963032E-2</v>
      </c>
      <c r="BL78" s="84">
        <f t="shared" si="51"/>
        <v>0.39075273938997312</v>
      </c>
      <c r="BM78" s="84">
        <f t="shared" si="51"/>
        <v>0.13394996236397622</v>
      </c>
      <c r="BN78" s="84">
        <f t="shared" si="51"/>
        <v>0.14245336550526141</v>
      </c>
      <c r="BO78" s="84">
        <f t="shared" si="51"/>
        <v>0.11953774359488825</v>
      </c>
      <c r="BP78" s="85">
        <f t="shared" si="51"/>
        <v>0.96709010728625022</v>
      </c>
      <c r="BQ78" s="85">
        <f t="shared" si="51"/>
        <v>0.96577017114914432</v>
      </c>
      <c r="BR78" s="85">
        <f t="shared" si="51"/>
        <v>1</v>
      </c>
      <c r="BS78" s="85">
        <f t="shared" si="51"/>
        <v>0.544299643675204</v>
      </c>
      <c r="BT78" s="86">
        <v>1</v>
      </c>
      <c r="BU78" s="85">
        <f t="shared" si="48"/>
        <v>0.29046127211462525</v>
      </c>
      <c r="BV78" s="85">
        <f t="shared" si="48"/>
        <v>5.1339731996476581E-2</v>
      </c>
      <c r="BW78" s="87"/>
      <c r="BX78" s="87"/>
      <c r="BY78" s="88">
        <v>28.359000000000002</v>
      </c>
      <c r="BZ78" s="88">
        <v>2.2004889975550099E-2</v>
      </c>
      <c r="CA78" s="88">
        <v>74.873186592964615</v>
      </c>
      <c r="CB78" s="88">
        <v>0.85049283200000003</v>
      </c>
      <c r="CC78" s="89"/>
      <c r="CD78" s="88">
        <v>95.485380000000006</v>
      </c>
      <c r="CE78" s="88">
        <v>6.2</v>
      </c>
      <c r="CF78" s="88">
        <v>89.2</v>
      </c>
      <c r="CG78" s="88">
        <v>5.9</v>
      </c>
      <c r="CH78" s="88">
        <v>2</v>
      </c>
      <c r="CI78" s="88"/>
      <c r="CJ78" s="88">
        <v>-1</v>
      </c>
      <c r="CK78" s="88">
        <v>69.599999999999994</v>
      </c>
      <c r="CL78" s="88">
        <v>10.379</v>
      </c>
      <c r="CM78" s="89">
        <v>55</v>
      </c>
      <c r="CN78" s="88">
        <v>97.9</v>
      </c>
      <c r="CO78" s="89"/>
      <c r="CP78" s="88">
        <v>0.60863849999999997</v>
      </c>
      <c r="CQ78" s="88">
        <v>57.707009999999997</v>
      </c>
      <c r="CR78" s="88">
        <v>0</v>
      </c>
      <c r="CS78" s="88">
        <v>15.95914</v>
      </c>
      <c r="CT78" s="88">
        <v>10.296569999999999</v>
      </c>
      <c r="CU78" s="88">
        <v>3.1532300000000002</v>
      </c>
      <c r="CV78" s="88">
        <v>36.299999999999997</v>
      </c>
      <c r="CW78" s="88">
        <v>5.2</v>
      </c>
      <c r="CX78" s="88">
        <v>25.65</v>
      </c>
      <c r="CY78" s="88">
        <v>0.5</v>
      </c>
      <c r="CZ78" s="88">
        <v>0</v>
      </c>
      <c r="DA78" s="88">
        <v>12</v>
      </c>
      <c r="DB78" s="88">
        <v>0</v>
      </c>
      <c r="DC78" s="88">
        <v>1</v>
      </c>
      <c r="DD78" s="88">
        <v>2</v>
      </c>
      <c r="DE78" s="88">
        <v>1</v>
      </c>
      <c r="DF78" s="88">
        <v>6</v>
      </c>
      <c r="DG78" s="89">
        <v>0</v>
      </c>
      <c r="DH78" s="89">
        <v>4.1027117000000002E-2</v>
      </c>
      <c r="DI78" s="89">
        <v>0.16039074</v>
      </c>
      <c r="DJ78" s="88">
        <v>0</v>
      </c>
      <c r="DK78" s="88"/>
      <c r="DL78" s="90"/>
      <c r="DM78" s="89"/>
      <c r="DN78" s="90" t="s">
        <v>103</v>
      </c>
      <c r="DO78" s="88">
        <v>63</v>
      </c>
      <c r="DP78" s="88">
        <v>12</v>
      </c>
      <c r="DQ78" s="89"/>
      <c r="DR78" s="88"/>
      <c r="DS78" s="88">
        <v>97.693333330000002</v>
      </c>
      <c r="DT78" s="88"/>
      <c r="DU78" s="88"/>
      <c r="DV78" s="88"/>
      <c r="DW78" s="89">
        <v>97.5</v>
      </c>
      <c r="DX78" s="88">
        <v>97.9</v>
      </c>
      <c r="DY78" s="88">
        <v>100</v>
      </c>
      <c r="DZ78" s="89">
        <v>54.461955150000001</v>
      </c>
      <c r="EA78" s="88">
        <v>1</v>
      </c>
      <c r="EB78" s="89">
        <v>29.056136389999999</v>
      </c>
      <c r="EC78" s="88">
        <v>5.085</v>
      </c>
      <c r="ED78" s="77"/>
    </row>
    <row r="79" spans="1:134" ht="15.75" customHeight="1" x14ac:dyDescent="0.25">
      <c r="A79" s="112" t="s">
        <v>165</v>
      </c>
      <c r="B79" s="113">
        <v>3</v>
      </c>
      <c r="C79" s="113" t="s">
        <v>120</v>
      </c>
      <c r="D79" s="77" t="s">
        <v>124</v>
      </c>
      <c r="E79" s="77"/>
      <c r="F79" s="77" t="s">
        <v>94</v>
      </c>
      <c r="G79" s="78">
        <f t="shared" si="7"/>
        <v>50.512154885909581</v>
      </c>
      <c r="H79" s="79">
        <f t="shared" si="46"/>
        <v>35.7657509827648</v>
      </c>
      <c r="I79" s="79">
        <f t="shared" si="46"/>
        <v>48.292610573948487</v>
      </c>
      <c r="J79" s="79">
        <f t="shared" si="46"/>
        <v>54.804296229304271</v>
      </c>
      <c r="K79" s="79">
        <f t="shared" si="46"/>
        <v>57.937584443245335</v>
      </c>
      <c r="L79" s="79">
        <f t="shared" si="46"/>
        <v>55.760532200285006</v>
      </c>
      <c r="M79" s="80">
        <f t="shared" si="9"/>
        <v>22.775416725909182</v>
      </c>
      <c r="N79" s="80">
        <f t="shared" si="10"/>
        <v>14.679281930449035</v>
      </c>
      <c r="O79" s="80">
        <f t="shared" si="11"/>
        <v>31.953436986247041</v>
      </c>
      <c r="P79" s="80">
        <f t="shared" si="12"/>
        <v>39.527168153141474</v>
      </c>
      <c r="Q79" s="80">
        <f t="shared" si="13"/>
        <v>48.867530877599698</v>
      </c>
      <c r="R79" s="81">
        <f t="shared" si="51"/>
        <v>0.45255354200988468</v>
      </c>
      <c r="S79" s="81">
        <f t="shared" si="51"/>
        <v>0.32293236865525743</v>
      </c>
      <c r="T79" s="81">
        <f t="shared" si="51"/>
        <v>3.2016513535208777E-2</v>
      </c>
      <c r="U79" s="81">
        <f t="shared" si="51"/>
        <v>0</v>
      </c>
      <c r="V79" s="81">
        <f t="shared" si="51"/>
        <v>0.44794985068522908</v>
      </c>
      <c r="W79" s="82">
        <f t="shared" si="51"/>
        <v>0.47875220444804184</v>
      </c>
      <c r="X79" s="82">
        <f t="shared" si="51"/>
        <v>0.10625000000000001</v>
      </c>
      <c r="Y79" s="82">
        <f t="shared" si="51"/>
        <v>8.4000000000000005E-2</v>
      </c>
      <c r="Z79" s="82">
        <f t="shared" si="51"/>
        <v>0.51600000000000001</v>
      </c>
      <c r="AA79" s="82">
        <f t="shared" si="51"/>
        <v>1</v>
      </c>
      <c r="AB79" s="82">
        <f t="shared" si="51"/>
        <v>5.2444529824224297E-2</v>
      </c>
      <c r="AC79" s="82">
        <f t="shared" si="51"/>
        <v>0.5</v>
      </c>
      <c r="AD79" s="82">
        <f t="shared" si="51"/>
        <v>0.67213114754098369</v>
      </c>
      <c r="AE79" s="82">
        <f t="shared" si="51"/>
        <v>0.1101246308438121</v>
      </c>
      <c r="AF79" s="82">
        <f t="shared" si="51"/>
        <v>0.68</v>
      </c>
      <c r="AG79" s="82">
        <f t="shared" si="51"/>
        <v>0.8047138047138046</v>
      </c>
      <c r="AH79" s="82">
        <f t="shared" si="51"/>
        <v>0.43478260869565222</v>
      </c>
      <c r="AI79" s="82">
        <f t="shared" si="51"/>
        <v>1</v>
      </c>
      <c r="AJ79" s="82">
        <f t="shared" si="51"/>
        <v>1</v>
      </c>
      <c r="AK79" s="82">
        <f t="shared" si="51"/>
        <v>0</v>
      </c>
      <c r="AL79" s="82">
        <f t="shared" si="51"/>
        <v>0.47704007213915162</v>
      </c>
      <c r="AM79" s="82">
        <f t="shared" si="51"/>
        <v>0.41808255402228933</v>
      </c>
      <c r="AN79" s="82">
        <f t="shared" si="51"/>
        <v>3.3861544876709358E-2</v>
      </c>
      <c r="AO79" s="82">
        <f t="shared" si="51"/>
        <v>0.49213330191889848</v>
      </c>
      <c r="AP79" s="82">
        <f t="shared" si="51"/>
        <v>0.25842696629213491</v>
      </c>
      <c r="AQ79" s="82">
        <f t="shared" si="51"/>
        <v>0.41537821535048181</v>
      </c>
      <c r="AR79" s="83">
        <f t="shared" si="51"/>
        <v>1</v>
      </c>
      <c r="AS79" s="83">
        <f t="shared" si="51"/>
        <v>0.5</v>
      </c>
      <c r="AT79" s="83">
        <f t="shared" si="51"/>
        <v>0.63157894736842102</v>
      </c>
      <c r="AU79" s="83">
        <f t="shared" si="51"/>
        <v>0.88888888888888884</v>
      </c>
      <c r="AV79" s="83">
        <f t="shared" si="51"/>
        <v>1</v>
      </c>
      <c r="AW79" s="83">
        <f t="shared" si="51"/>
        <v>0</v>
      </c>
      <c r="AX79" s="83">
        <f t="shared" si="51"/>
        <v>1</v>
      </c>
      <c r="AY79" s="83">
        <f t="shared" si="51"/>
        <v>1</v>
      </c>
      <c r="AZ79" s="83">
        <f t="shared" si="51"/>
        <v>0</v>
      </c>
      <c r="BA79" s="83">
        <f t="shared" si="51"/>
        <v>1.7833199387591088E-4</v>
      </c>
      <c r="BB79" s="83">
        <f t="shared" si="51"/>
        <v>0</v>
      </c>
      <c r="BC79" s="83">
        <f t="shared" si="51"/>
        <v>1</v>
      </c>
      <c r="BD79" s="83">
        <f t="shared" si="51"/>
        <v>0.20281951674713056</v>
      </c>
      <c r="BE79" s="83">
        <f t="shared" si="51"/>
        <v>9.6758393220049699E-2</v>
      </c>
      <c r="BF79" s="83">
        <f t="shared" si="51"/>
        <v>0.75</v>
      </c>
      <c r="BG79" s="83">
        <f t="shared" si="51"/>
        <v>1.2500000000000011E-2</v>
      </c>
      <c r="BH79" s="84">
        <f t="shared" si="51"/>
        <v>0.48484848484848486</v>
      </c>
      <c r="BI79" s="84">
        <f t="shared" si="51"/>
        <v>1</v>
      </c>
      <c r="BJ79" s="84">
        <f t="shared" si="51"/>
        <v>0.38765136595751321</v>
      </c>
      <c r="BK79" s="84">
        <f t="shared" si="51"/>
        <v>0.1887777657509784</v>
      </c>
      <c r="BL79" s="84">
        <f t="shared" si="51"/>
        <v>0.30434039362162707</v>
      </c>
      <c r="BM79" s="84">
        <f t="shared" si="51"/>
        <v>7.1331609483243338E-2</v>
      </c>
      <c r="BN79" s="84">
        <f t="shared" si="51"/>
        <v>5.2372449644619137E-2</v>
      </c>
      <c r="BO79" s="84">
        <f t="shared" si="51"/>
        <v>5.2146437681828098E-2</v>
      </c>
      <c r="BP79" s="85">
        <f t="shared" si="51"/>
        <v>0.82491937076285138</v>
      </c>
      <c r="BQ79" s="85">
        <f t="shared" si="51"/>
        <v>0.73594132029339854</v>
      </c>
      <c r="BR79" s="85">
        <f t="shared" si="51"/>
        <v>0.86902809617804255</v>
      </c>
      <c r="BS79" s="85">
        <f t="shared" si="51"/>
        <v>0.18896367290209748</v>
      </c>
      <c r="BT79" s="86">
        <v>1</v>
      </c>
      <c r="BU79" s="85">
        <f t="shared" si="48"/>
        <v>0.39589816291676694</v>
      </c>
      <c r="BV79" s="85">
        <f t="shared" si="48"/>
        <v>7.4292203585795288E-2</v>
      </c>
      <c r="BW79" s="87"/>
      <c r="BX79" s="87"/>
      <c r="BY79" s="88">
        <v>27.236999999999998</v>
      </c>
      <c r="BZ79" s="88">
        <v>1.2526096033403E-2</v>
      </c>
      <c r="CA79" s="88">
        <v>58.5649894640583</v>
      </c>
      <c r="CB79" s="88">
        <v>0.85707594799999998</v>
      </c>
      <c r="CC79" s="89">
        <v>10.515129999999999</v>
      </c>
      <c r="CD79" s="88">
        <v>79.365250000000003</v>
      </c>
      <c r="CE79" s="88">
        <v>4.4000000000000004</v>
      </c>
      <c r="CF79" s="88">
        <v>8.4</v>
      </c>
      <c r="CG79" s="88">
        <v>25.8</v>
      </c>
      <c r="CH79" s="88">
        <v>3</v>
      </c>
      <c r="CI79" s="88">
        <v>4.9382716049382699E-2</v>
      </c>
      <c r="CJ79" s="88">
        <v>0</v>
      </c>
      <c r="CK79" s="88">
        <v>64.900000000000006</v>
      </c>
      <c r="CL79" s="88">
        <v>6.0860000000000003</v>
      </c>
      <c r="CM79" s="89">
        <v>64</v>
      </c>
      <c r="CN79" s="88">
        <v>82.6</v>
      </c>
      <c r="CO79" s="89">
        <v>3.6</v>
      </c>
      <c r="CP79" s="88">
        <v>0.57002900000000001</v>
      </c>
      <c r="CQ79" s="88">
        <v>64.452309999999997</v>
      </c>
      <c r="CR79" s="88">
        <v>0</v>
      </c>
      <c r="CS79" s="88">
        <v>20.709219999999998</v>
      </c>
      <c r="CT79" s="88">
        <v>29.145659999999999</v>
      </c>
      <c r="CU79" s="88">
        <v>0.78110000000000002</v>
      </c>
      <c r="CV79" s="88">
        <v>48.1</v>
      </c>
      <c r="CW79" s="88">
        <v>4.7</v>
      </c>
      <c r="CX79" s="88">
        <v>39.450000000000003</v>
      </c>
      <c r="CY79" s="88">
        <v>1</v>
      </c>
      <c r="CZ79" s="88">
        <v>0.5</v>
      </c>
      <c r="DA79" s="88">
        <v>15</v>
      </c>
      <c r="DB79" s="88">
        <v>8</v>
      </c>
      <c r="DC79" s="88">
        <v>1</v>
      </c>
      <c r="DD79" s="88">
        <v>1</v>
      </c>
      <c r="DE79" s="88">
        <v>1</v>
      </c>
      <c r="DF79" s="88">
        <v>8</v>
      </c>
      <c r="DG79" s="89">
        <v>0</v>
      </c>
      <c r="DH79" s="89">
        <v>7.1494829999999995E-2</v>
      </c>
      <c r="DI79" s="89">
        <v>0</v>
      </c>
      <c r="DJ79" s="88">
        <v>3</v>
      </c>
      <c r="DK79" s="88">
        <v>1.5868694674603334</v>
      </c>
      <c r="DL79" s="89">
        <v>208.68604902515159</v>
      </c>
      <c r="DM79" s="89">
        <v>4</v>
      </c>
      <c r="DN79" s="89">
        <v>1.05</v>
      </c>
      <c r="DO79" s="88">
        <v>60</v>
      </c>
      <c r="DP79" s="88">
        <v>14</v>
      </c>
      <c r="DQ79" s="89">
        <v>-2.44107446765E-2</v>
      </c>
      <c r="DR79" s="88">
        <v>11.45807414779796</v>
      </c>
      <c r="DS79" s="88">
        <v>76.209999999999994</v>
      </c>
      <c r="DT79" s="88">
        <v>1.4939322023620301</v>
      </c>
      <c r="DU79" s="88">
        <v>0.56161321057176705</v>
      </c>
      <c r="DV79" s="88">
        <v>1.1435</v>
      </c>
      <c r="DW79" s="89">
        <v>86.7</v>
      </c>
      <c r="DX79" s="88">
        <v>83.8</v>
      </c>
      <c r="DY79" s="88">
        <v>88.653773000000001</v>
      </c>
      <c r="DZ79" s="89">
        <v>20.356867430000001</v>
      </c>
      <c r="EA79" s="88">
        <v>1</v>
      </c>
      <c r="EB79" s="89">
        <v>37.590049579999999</v>
      </c>
      <c r="EC79" s="88">
        <v>7.0940000000000003</v>
      </c>
      <c r="ED79" s="77"/>
    </row>
    <row r="80" spans="1:134" ht="15.75" customHeight="1" x14ac:dyDescent="0.25">
      <c r="A80" s="112" t="s">
        <v>166</v>
      </c>
      <c r="B80" s="113">
        <v>1</v>
      </c>
      <c r="C80" s="113" t="s">
        <v>78</v>
      </c>
      <c r="D80" s="77" t="s">
        <v>79</v>
      </c>
      <c r="E80" s="77"/>
      <c r="F80" s="77" t="s">
        <v>167</v>
      </c>
      <c r="G80" s="78">
        <f t="shared" si="7"/>
        <v>50.017379444318721</v>
      </c>
      <c r="H80" s="79">
        <f t="shared" si="46"/>
        <v>66.67695806688927</v>
      </c>
      <c r="I80" s="79">
        <f t="shared" si="46"/>
        <v>75.860127821747554</v>
      </c>
      <c r="J80" s="79">
        <f t="shared" si="46"/>
        <v>0</v>
      </c>
      <c r="K80" s="79">
        <f t="shared" si="46"/>
        <v>21.907872588117446</v>
      </c>
      <c r="L80" s="79">
        <f t="shared" si="46"/>
        <v>85.641938744839337</v>
      </c>
      <c r="M80" s="80">
        <f t="shared" si="9"/>
        <v>59.937913712993648</v>
      </c>
      <c r="N80" s="80">
        <f t="shared" si="10"/>
        <v>60.167564999559275</v>
      </c>
      <c r="O80" s="80">
        <f t="shared" si="11"/>
        <v>-50.559804000382435</v>
      </c>
      <c r="P80" s="80">
        <f t="shared" si="12"/>
        <v>-12.272489038824663</v>
      </c>
      <c r="Q80" s="80">
        <f t="shared" si="13"/>
        <v>83.404793043379144</v>
      </c>
      <c r="R80" s="81">
        <f t="shared" si="51"/>
        <v>0.66604200988467877</v>
      </c>
      <c r="S80" s="81">
        <f t="shared" si="51"/>
        <v>0.67784163462308089</v>
      </c>
      <c r="T80" s="81">
        <f t="shared" si="51"/>
        <v>0.19323407784053759</v>
      </c>
      <c r="U80" s="81">
        <f t="shared" si="51"/>
        <v>2.4453977531292217E-2</v>
      </c>
      <c r="V80" s="81">
        <f t="shared" si="51"/>
        <v>0</v>
      </c>
      <c r="W80" s="82">
        <f t="shared" si="51"/>
        <v>0.92927418173236698</v>
      </c>
      <c r="X80" s="82">
        <f t="shared" si="51"/>
        <v>0.46250000000000002</v>
      </c>
      <c r="Y80" s="82">
        <f t="shared" si="51"/>
        <v>0.73599999999999999</v>
      </c>
      <c r="Z80" s="82">
        <f t="shared" si="51"/>
        <v>0.55000000000000004</v>
      </c>
      <c r="AA80" s="82">
        <f t="shared" si="51"/>
        <v>0.66666666666666663</v>
      </c>
      <c r="AB80" s="82">
        <f t="shared" si="51"/>
        <v>6.9926039765632442E-2</v>
      </c>
      <c r="AC80" s="82">
        <f t="shared" si="51"/>
        <v>1</v>
      </c>
      <c r="AD80" s="82">
        <f t="shared" si="51"/>
        <v>0.9311475409836063</v>
      </c>
      <c r="AE80" s="82">
        <f t="shared" si="51"/>
        <v>0.59471758390757634</v>
      </c>
      <c r="AF80" s="82">
        <f t="shared" si="51"/>
        <v>1</v>
      </c>
      <c r="AG80" s="82">
        <f t="shared" si="51"/>
        <v>1</v>
      </c>
      <c r="AH80" s="82">
        <f t="shared" si="51"/>
        <v>0.82608695652173925</v>
      </c>
      <c r="AI80" s="82">
        <f t="shared" si="51"/>
        <v>1</v>
      </c>
      <c r="AJ80" s="82">
        <f t="shared" si="51"/>
        <v>1</v>
      </c>
      <c r="AK80" s="82">
        <f t="shared" si="51"/>
        <v>0.32486187845303865</v>
      </c>
      <c r="AL80" s="82">
        <f t="shared" si="51"/>
        <v>0.27760420955331044</v>
      </c>
      <c r="AM80" s="82">
        <f t="shared" si="51"/>
        <v>7.8626541764308902E-2</v>
      </c>
      <c r="AN80" s="82">
        <f t="shared" si="51"/>
        <v>4.5240370199742468E-2</v>
      </c>
      <c r="AO80" s="82">
        <f t="shared" si="51"/>
        <v>8.3745647791827013E-2</v>
      </c>
      <c r="AP80" s="82">
        <f t="shared" si="51"/>
        <v>0.23033707865168546</v>
      </c>
      <c r="AQ80" s="82">
        <f t="shared" si="51"/>
        <v>0.11086459127782011</v>
      </c>
      <c r="AR80" s="83">
        <f t="shared" si="51"/>
        <v>0</v>
      </c>
      <c r="AS80" s="83">
        <f t="shared" si="51"/>
        <v>0.5</v>
      </c>
      <c r="AT80" s="83">
        <f t="shared" si="51"/>
        <v>0.31578947368421051</v>
      </c>
      <c r="AU80" s="83">
        <f t="shared" si="51"/>
        <v>0.83333333333333337</v>
      </c>
      <c r="AV80" s="83">
        <f t="shared" si="51"/>
        <v>0</v>
      </c>
      <c r="AW80" s="83">
        <f t="shared" si="51"/>
        <v>0.33333333333333331</v>
      </c>
      <c r="AX80" s="83">
        <f t="shared" si="51"/>
        <v>1</v>
      </c>
      <c r="AY80" s="83">
        <f t="shared" si="51"/>
        <v>0</v>
      </c>
      <c r="AZ80" s="83">
        <f t="shared" si="51"/>
        <v>0</v>
      </c>
      <c r="BA80" s="83">
        <f t="shared" si="51"/>
        <v>2.0587590682764102E-2</v>
      </c>
      <c r="BB80" s="83">
        <f t="shared" si="51"/>
        <v>6.4118887637022642E-2</v>
      </c>
      <c r="BC80" s="83">
        <f t="shared" si="51"/>
        <v>0.66666666666666663</v>
      </c>
      <c r="BD80" s="83">
        <f t="shared" si="51"/>
        <v>0.7670019217944074</v>
      </c>
      <c r="BE80" s="83">
        <f t="shared" ref="BE80:BS80" si="52">IF(DL80="",VLOOKUP($B80,$Q$165:$BV$170,COLUMN(BE$157)-$R$162),IF((DL80-DL$171)/(DL$170-DL$171)&lt;0,0,IF((DL80-DL$171)/(DL$170-DL$171)&gt;1,1,(DL80-DL$171)/(DL$170-DL$171))))</f>
        <v>1</v>
      </c>
      <c r="BF80" s="83">
        <f t="shared" si="52"/>
        <v>0.5</v>
      </c>
      <c r="BG80" s="83">
        <f t="shared" si="52"/>
        <v>1</v>
      </c>
      <c r="BH80" s="84">
        <f t="shared" si="52"/>
        <v>7.575757575757576E-2</v>
      </c>
      <c r="BI80" s="84">
        <f t="shared" si="52"/>
        <v>0.7142857142857143</v>
      </c>
      <c r="BJ80" s="84">
        <f t="shared" si="52"/>
        <v>0.1652522318427852</v>
      </c>
      <c r="BK80" s="84">
        <f t="shared" si="52"/>
        <v>3.5107505884130821E-2</v>
      </c>
      <c r="BL80" s="84">
        <f t="shared" si="52"/>
        <v>0.52696112135232709</v>
      </c>
      <c r="BM80" s="84">
        <f t="shared" si="52"/>
        <v>0.21618892625281105</v>
      </c>
      <c r="BN80" s="84">
        <f t="shared" si="52"/>
        <v>0.3899135390598758</v>
      </c>
      <c r="BO80" s="84">
        <f t="shared" si="52"/>
        <v>0.34823900265817881</v>
      </c>
      <c r="BP80" s="85">
        <f t="shared" si="52"/>
        <v>1</v>
      </c>
      <c r="BQ80" s="85">
        <f t="shared" si="52"/>
        <v>1</v>
      </c>
      <c r="BR80" s="85">
        <f t="shared" si="52"/>
        <v>1</v>
      </c>
      <c r="BS80" s="85">
        <f t="shared" si="52"/>
        <v>0.79876167769580542</v>
      </c>
      <c r="BT80" s="86">
        <v>1</v>
      </c>
      <c r="BU80" s="85">
        <f t="shared" si="48"/>
        <v>0.19209455100204584</v>
      </c>
      <c r="BV80" s="85">
        <f t="shared" si="48"/>
        <v>5.9314259208693834E-2</v>
      </c>
      <c r="BW80" s="87"/>
      <c r="BX80" s="87"/>
      <c r="BY80" s="88">
        <v>37.603999999999999</v>
      </c>
      <c r="BZ80" s="88">
        <v>0.25211864406779699</v>
      </c>
      <c r="CA80" s="88">
        <v>313.55438798334967</v>
      </c>
      <c r="CB80" s="88">
        <v>1.236710362</v>
      </c>
      <c r="CC80" s="89">
        <v>-0.13078999999999999</v>
      </c>
      <c r="CD80" s="88">
        <v>97.14246</v>
      </c>
      <c r="CE80" s="88">
        <v>15.8</v>
      </c>
      <c r="CF80" s="88">
        <v>73.599999999999994</v>
      </c>
      <c r="CG80" s="88">
        <v>27.5</v>
      </c>
      <c r="CH80" s="88">
        <v>2</v>
      </c>
      <c r="CI80" s="88">
        <v>6.1728395061728399E-2</v>
      </c>
      <c r="CJ80" s="88">
        <v>1</v>
      </c>
      <c r="CK80" s="88">
        <v>72.8</v>
      </c>
      <c r="CL80" s="88">
        <v>32.176000000000002</v>
      </c>
      <c r="CM80" s="89">
        <v>80</v>
      </c>
      <c r="CN80" s="88">
        <v>100</v>
      </c>
      <c r="CO80" s="89">
        <v>5.4</v>
      </c>
      <c r="CP80" s="88">
        <v>0.57193870000000002</v>
      </c>
      <c r="CQ80" s="88">
        <v>57.293590000000002</v>
      </c>
      <c r="CR80" s="88">
        <v>29.4</v>
      </c>
      <c r="CS80" s="88"/>
      <c r="CT80" s="88">
        <v>12.113569999999999</v>
      </c>
      <c r="CU80" s="88">
        <v>1.0414300000000001</v>
      </c>
      <c r="CV80" s="88">
        <v>9.1</v>
      </c>
      <c r="CW80" s="88">
        <v>4.2</v>
      </c>
      <c r="CX80" s="88">
        <v>12</v>
      </c>
      <c r="CY80" s="88">
        <v>0</v>
      </c>
      <c r="CZ80" s="88">
        <v>0.5</v>
      </c>
      <c r="DA80" s="88">
        <v>9</v>
      </c>
      <c r="DB80" s="88">
        <v>7.5</v>
      </c>
      <c r="DC80" s="88">
        <v>0</v>
      </c>
      <c r="DD80" s="88">
        <v>2</v>
      </c>
      <c r="DE80" s="88">
        <v>1</v>
      </c>
      <c r="DF80" s="88">
        <v>1</v>
      </c>
      <c r="DG80" s="89">
        <v>0</v>
      </c>
      <c r="DH80" s="89">
        <v>8.2537421579999997</v>
      </c>
      <c r="DI80" s="89">
        <v>15.26315496</v>
      </c>
      <c r="DJ80" s="88">
        <v>2</v>
      </c>
      <c r="DK80" s="88">
        <v>5.6597791604654013</v>
      </c>
      <c r="DL80" s="89">
        <v>2201.6443717855395</v>
      </c>
      <c r="DM80" s="89">
        <v>3</v>
      </c>
      <c r="DN80" s="89">
        <v>5</v>
      </c>
      <c r="DO80" s="88">
        <v>33</v>
      </c>
      <c r="DP80" s="88">
        <v>12</v>
      </c>
      <c r="DQ80" s="89">
        <v>-4.6240029166970702</v>
      </c>
      <c r="DR80" s="88">
        <v>2.1308886878937927</v>
      </c>
      <c r="DS80" s="88">
        <v>131.55666669999999</v>
      </c>
      <c r="DT80" s="88">
        <v>3.4103609652969902</v>
      </c>
      <c r="DU80" s="88">
        <v>3.8557442103931399</v>
      </c>
      <c r="DV80" s="88">
        <v>7.4353999999999996</v>
      </c>
      <c r="DW80" s="89">
        <v>100</v>
      </c>
      <c r="DX80" s="88">
        <v>100</v>
      </c>
      <c r="DY80" s="88">
        <v>100</v>
      </c>
      <c r="DZ80" s="89">
        <v>78.885179100000002</v>
      </c>
      <c r="EA80" s="88">
        <v>1</v>
      </c>
      <c r="EB80" s="89">
        <v>21.094472759999999</v>
      </c>
      <c r="EC80" s="88">
        <v>5.7830000000000004</v>
      </c>
      <c r="ED80" s="77"/>
    </row>
    <row r="81" spans="1:134" ht="15.75" customHeight="1" x14ac:dyDescent="0.25">
      <c r="A81" s="112" t="s">
        <v>168</v>
      </c>
      <c r="B81" s="113">
        <v>3</v>
      </c>
      <c r="C81" s="113" t="s">
        <v>108</v>
      </c>
      <c r="D81" s="77" t="s">
        <v>109</v>
      </c>
      <c r="E81" s="77"/>
      <c r="F81" s="77" t="s">
        <v>94</v>
      </c>
      <c r="G81" s="78">
        <f t="shared" si="7"/>
        <v>49.706401048150816</v>
      </c>
      <c r="H81" s="79">
        <f t="shared" si="46"/>
        <v>26.818800808476865</v>
      </c>
      <c r="I81" s="79">
        <f t="shared" si="46"/>
        <v>54.019248495781035</v>
      </c>
      <c r="J81" s="79">
        <f t="shared" si="46"/>
        <v>51.67479649520731</v>
      </c>
      <c r="K81" s="79">
        <f t="shared" si="46"/>
        <v>53.09714018753597</v>
      </c>
      <c r="L81" s="79">
        <f t="shared" si="46"/>
        <v>62.922019253752872</v>
      </c>
      <c r="M81" s="80">
        <f t="shared" si="9"/>
        <v>12.019091099714776</v>
      </c>
      <c r="N81" s="80">
        <f t="shared" si="10"/>
        <v>24.128624955469441</v>
      </c>
      <c r="O81" s="80">
        <f t="shared" si="11"/>
        <v>27.241668320398176</v>
      </c>
      <c r="P81" s="80">
        <f t="shared" si="12"/>
        <v>32.568096315133367</v>
      </c>
      <c r="Q81" s="80">
        <f t="shared" si="13"/>
        <v>57.144857297748786</v>
      </c>
      <c r="R81" s="81">
        <f t="shared" ref="R81:BS85" si="53">IF(BY81="",VLOOKUP($B81,$Q$165:$BV$170,COLUMN(R$157)-$R$162),IF((BY81-BY$171)/(BY$170-BY$171)&lt;0,0,IF((BY81-BY$171)/(BY$170-BY$171)&gt;1,1,(BY81-BY$171)/(BY$170-BY$171))))</f>
        <v>0.27576194398682047</v>
      </c>
      <c r="S81" s="81">
        <f t="shared" si="53"/>
        <v>0.39832901197798981</v>
      </c>
      <c r="T81" s="81">
        <f t="shared" si="53"/>
        <v>8.9869483122348659E-2</v>
      </c>
      <c r="U81" s="81">
        <f t="shared" si="53"/>
        <v>0</v>
      </c>
      <c r="V81" s="81">
        <f t="shared" si="53"/>
        <v>0.56069421783342355</v>
      </c>
      <c r="W81" s="82">
        <f t="shared" si="53"/>
        <v>0.78639473913528357</v>
      </c>
      <c r="X81" s="82">
        <f t="shared" si="53"/>
        <v>0.18437500000000001</v>
      </c>
      <c r="Y81" s="82">
        <f t="shared" si="53"/>
        <v>0.46360000000000007</v>
      </c>
      <c r="Z81" s="82">
        <f t="shared" si="53"/>
        <v>0.55399999999999994</v>
      </c>
      <c r="AA81" s="82">
        <f t="shared" si="53"/>
        <v>1</v>
      </c>
      <c r="AB81" s="82">
        <f t="shared" si="53"/>
        <v>0.10291038324848707</v>
      </c>
      <c r="AC81" s="82">
        <f t="shared" si="53"/>
        <v>1</v>
      </c>
      <c r="AD81" s="82">
        <f t="shared" si="53"/>
        <v>0.69508196721311444</v>
      </c>
      <c r="AE81" s="82">
        <f t="shared" si="53"/>
        <v>0.23297238061628184</v>
      </c>
      <c r="AF81" s="82">
        <f t="shared" si="53"/>
        <v>0.96</v>
      </c>
      <c r="AG81" s="82">
        <f t="shared" si="53"/>
        <v>0.73288439955106621</v>
      </c>
      <c r="AH81" s="82">
        <f t="shared" si="53"/>
        <v>0.47826086956521735</v>
      </c>
      <c r="AI81" s="82">
        <f t="shared" si="53"/>
        <v>1</v>
      </c>
      <c r="AJ81" s="82">
        <f t="shared" si="53"/>
        <v>1</v>
      </c>
      <c r="AK81" s="82">
        <f t="shared" si="53"/>
        <v>0</v>
      </c>
      <c r="AL81" s="82">
        <f t="shared" si="53"/>
        <v>0.39985921269030583</v>
      </c>
      <c r="AM81" s="82">
        <f t="shared" si="53"/>
        <v>0.19548094595957405</v>
      </c>
      <c r="AN81" s="82">
        <f t="shared" si="53"/>
        <v>0.13862777477155366</v>
      </c>
      <c r="AO81" s="82">
        <f t="shared" si="53"/>
        <v>0.58742375454854845</v>
      </c>
      <c r="AP81" s="82">
        <f t="shared" si="53"/>
        <v>0.37078651685393266</v>
      </c>
      <c r="AQ81" s="82">
        <f t="shared" si="53"/>
        <v>0.53629619357969904</v>
      </c>
      <c r="AR81" s="83">
        <f t="shared" si="53"/>
        <v>0</v>
      </c>
      <c r="AS81" s="83">
        <f t="shared" si="53"/>
        <v>0.5</v>
      </c>
      <c r="AT81" s="83">
        <f t="shared" si="53"/>
        <v>0.73684210526315785</v>
      </c>
      <c r="AU81" s="83">
        <f t="shared" si="53"/>
        <v>0.72222222222222221</v>
      </c>
      <c r="AV81" s="83">
        <f t="shared" si="53"/>
        <v>1</v>
      </c>
      <c r="AW81" s="83">
        <f t="shared" si="53"/>
        <v>0.33333333333333331</v>
      </c>
      <c r="AX81" s="83">
        <f t="shared" si="53"/>
        <v>1</v>
      </c>
      <c r="AY81" s="83">
        <f t="shared" si="53"/>
        <v>1</v>
      </c>
      <c r="AZ81" s="83">
        <f t="shared" si="53"/>
        <v>0</v>
      </c>
      <c r="BA81" s="83">
        <f t="shared" si="53"/>
        <v>7.2915273705777327E-4</v>
      </c>
      <c r="BB81" s="83">
        <f t="shared" si="53"/>
        <v>2.8940486387844966E-2</v>
      </c>
      <c r="BC81" s="83">
        <f t="shared" si="53"/>
        <v>1</v>
      </c>
      <c r="BD81" s="83">
        <f t="shared" si="53"/>
        <v>0.16184053931201151</v>
      </c>
      <c r="BE81" s="83">
        <f t="shared" si="53"/>
        <v>0.26459849451993339</v>
      </c>
      <c r="BF81" s="83">
        <f t="shared" si="53"/>
        <v>0.5</v>
      </c>
      <c r="BG81" s="83">
        <f t="shared" si="53"/>
        <v>9.1249999999999998E-2</v>
      </c>
      <c r="BH81" s="84">
        <f t="shared" si="53"/>
        <v>0.48484848484848486</v>
      </c>
      <c r="BI81" s="84">
        <f t="shared" si="53"/>
        <v>0.8571428571428571</v>
      </c>
      <c r="BJ81" s="84">
        <f t="shared" si="53"/>
        <v>0.45874961060960318</v>
      </c>
      <c r="BK81" s="84">
        <f t="shared" si="53"/>
        <v>5.6562573124371823E-2</v>
      </c>
      <c r="BL81" s="84">
        <f t="shared" si="53"/>
        <v>0.29665780647919965</v>
      </c>
      <c r="BM81" s="84">
        <f t="shared" si="53"/>
        <v>0.11850887890987166</v>
      </c>
      <c r="BN81" s="84">
        <f t="shared" si="53"/>
        <v>6.7365161640414992E-2</v>
      </c>
      <c r="BO81" s="84">
        <f t="shared" si="53"/>
        <v>7.2047826090496189E-2</v>
      </c>
      <c r="BP81" s="85">
        <f t="shared" si="53"/>
        <v>0.76963075100375178</v>
      </c>
      <c r="BQ81" s="85">
        <f t="shared" si="53"/>
        <v>0.49796251018744914</v>
      </c>
      <c r="BR81" s="85">
        <f t="shared" si="53"/>
        <v>0.9182739319643084</v>
      </c>
      <c r="BS81" s="85">
        <f t="shared" si="53"/>
        <v>0.40299959664496043</v>
      </c>
      <c r="BT81" s="86">
        <v>1</v>
      </c>
      <c r="BU81" s="85">
        <f t="shared" si="48"/>
        <v>0.2752301406808747</v>
      </c>
      <c r="BV81" s="85">
        <f t="shared" si="48"/>
        <v>1.7419429284337595E-2</v>
      </c>
      <c r="BW81" s="87"/>
      <c r="BX81" s="87"/>
      <c r="BY81" s="88">
        <v>18.652000000000001</v>
      </c>
      <c r="BZ81" s="88">
        <v>6.3424947145877403E-2</v>
      </c>
      <c r="CA81" s="88">
        <v>150.06800888470372</v>
      </c>
      <c r="CB81" s="88">
        <v>0.56197173300000003</v>
      </c>
      <c r="CC81" s="89">
        <v>13.16168</v>
      </c>
      <c r="CD81" s="88">
        <v>91.504559999999998</v>
      </c>
      <c r="CE81" s="88">
        <v>6.9</v>
      </c>
      <c r="CF81" s="88"/>
      <c r="CG81" s="88">
        <v>27.7</v>
      </c>
      <c r="CH81" s="88">
        <v>3</v>
      </c>
      <c r="CI81" s="88">
        <v>8.5022385022385003E-2</v>
      </c>
      <c r="CJ81" s="88">
        <v>1</v>
      </c>
      <c r="CK81" s="88">
        <v>65.599999999999994</v>
      </c>
      <c r="CL81" s="88">
        <v>12.7</v>
      </c>
      <c r="CM81" s="89">
        <v>78</v>
      </c>
      <c r="CN81" s="88">
        <v>76.2</v>
      </c>
      <c r="CO81" s="89">
        <v>3.8</v>
      </c>
      <c r="CP81" s="88">
        <v>0.51544409999999996</v>
      </c>
      <c r="CQ81" s="88">
        <v>57.027149999999999</v>
      </c>
      <c r="CR81" s="88">
        <v>0</v>
      </c>
      <c r="CS81" s="88">
        <v>18.153469999999999</v>
      </c>
      <c r="CT81" s="88">
        <v>17.976700000000001</v>
      </c>
      <c r="CU81" s="88">
        <v>3.1779899999999999</v>
      </c>
      <c r="CV81" s="88">
        <v>57.2</v>
      </c>
      <c r="CW81" s="88">
        <v>6.7</v>
      </c>
      <c r="CX81" s="88">
        <v>50.35</v>
      </c>
      <c r="CY81" s="88">
        <v>0</v>
      </c>
      <c r="CZ81" s="88">
        <v>0.5</v>
      </c>
      <c r="DA81" s="88">
        <v>17</v>
      </c>
      <c r="DB81" s="88">
        <v>6.5</v>
      </c>
      <c r="DC81" s="88">
        <v>1</v>
      </c>
      <c r="DD81" s="88">
        <v>2</v>
      </c>
      <c r="DE81" s="88">
        <v>1</v>
      </c>
      <c r="DF81" s="88">
        <v>8</v>
      </c>
      <c r="DG81" s="89">
        <v>0</v>
      </c>
      <c r="DH81" s="89">
        <v>0.29232360299999999</v>
      </c>
      <c r="DI81" s="89">
        <v>6.8891265060000002</v>
      </c>
      <c r="DJ81" s="88">
        <v>3</v>
      </c>
      <c r="DK81" s="88">
        <v>1.2910366429840963</v>
      </c>
      <c r="DL81" s="89">
        <v>503.55883834840222</v>
      </c>
      <c r="DM81" s="89">
        <v>3</v>
      </c>
      <c r="DN81" s="89">
        <v>1.365</v>
      </c>
      <c r="DO81" s="88">
        <v>60</v>
      </c>
      <c r="DP81" s="88">
        <v>13</v>
      </c>
      <c r="DQ81" s="89">
        <v>1.4460218217446299</v>
      </c>
      <c r="DR81" s="88">
        <v>3.4331275946141848</v>
      </c>
      <c r="DS81" s="88">
        <v>74.3</v>
      </c>
      <c r="DT81" s="88">
        <v>2.1180765542123798</v>
      </c>
      <c r="DU81" s="88">
        <v>0.70793008548113801</v>
      </c>
      <c r="DV81" s="88">
        <v>1.5664</v>
      </c>
      <c r="DW81" s="89">
        <v>82.5</v>
      </c>
      <c r="DX81" s="88">
        <v>69.2</v>
      </c>
      <c r="DY81" s="88">
        <v>92.919989000000001</v>
      </c>
      <c r="DZ81" s="89">
        <v>40.9</v>
      </c>
      <c r="EA81" s="88">
        <v>1</v>
      </c>
      <c r="EB81" s="89">
        <v>27.823350099999999</v>
      </c>
      <c r="EC81" s="88">
        <v>2.1160000000000001</v>
      </c>
      <c r="ED81" s="77"/>
    </row>
    <row r="82" spans="1:134" ht="15.75" customHeight="1" x14ac:dyDescent="0.25">
      <c r="A82" s="112" t="s">
        <v>169</v>
      </c>
      <c r="B82" s="113">
        <v>4</v>
      </c>
      <c r="C82" s="113" t="s">
        <v>170</v>
      </c>
      <c r="D82" s="77" t="s">
        <v>124</v>
      </c>
      <c r="E82" s="77"/>
      <c r="F82" s="77" t="s">
        <v>96</v>
      </c>
      <c r="G82" s="78">
        <f t="shared" si="7"/>
        <v>49.598012657427503</v>
      </c>
      <c r="H82" s="79">
        <f t="shared" si="46"/>
        <v>35.489779815590673</v>
      </c>
      <c r="I82" s="79">
        <f t="shared" si="46"/>
        <v>50.744235432368313</v>
      </c>
      <c r="J82" s="79">
        <f t="shared" si="46"/>
        <v>60.908550334952338</v>
      </c>
      <c r="K82" s="79">
        <f t="shared" si="46"/>
        <v>51.173007871309593</v>
      </c>
      <c r="L82" s="79">
        <f t="shared" si="46"/>
        <v>49.674489832916599</v>
      </c>
      <c r="M82" s="80">
        <f t="shared" si="9"/>
        <v>22.443634869551403</v>
      </c>
      <c r="N82" s="80">
        <f t="shared" si="10"/>
        <v>18.724630103686213</v>
      </c>
      <c r="O82" s="80">
        <f t="shared" si="11"/>
        <v>41.143990003396077</v>
      </c>
      <c r="P82" s="80">
        <f t="shared" si="12"/>
        <v>29.80178514469516</v>
      </c>
      <c r="Q82" s="80">
        <f t="shared" si="13"/>
        <v>41.833215391799712</v>
      </c>
      <c r="R82" s="81">
        <f t="shared" si="53"/>
        <v>0.4842874794069193</v>
      </c>
      <c r="S82" s="81">
        <f t="shared" si="53"/>
        <v>0.12062079003668838</v>
      </c>
      <c r="T82" s="81">
        <f t="shared" si="53"/>
        <v>2.9371988557826804E-2</v>
      </c>
      <c r="U82" s="81">
        <f t="shared" si="53"/>
        <v>0</v>
      </c>
      <c r="V82" s="81">
        <f t="shared" si="53"/>
        <v>0.20468136952104252</v>
      </c>
      <c r="W82" s="82">
        <f t="shared" si="53"/>
        <v>0.94016544785104994</v>
      </c>
      <c r="X82" s="82">
        <f t="shared" si="53"/>
        <v>0.18124999999999999</v>
      </c>
      <c r="Y82" s="82">
        <f t="shared" si="53"/>
        <v>0.80200000000000005</v>
      </c>
      <c r="Z82" s="82">
        <f t="shared" si="53"/>
        <v>0.38</v>
      </c>
      <c r="AA82" s="82">
        <f t="shared" si="53"/>
        <v>0.33333333333333331</v>
      </c>
      <c r="AB82" s="82">
        <f t="shared" si="53"/>
        <v>0.12237056958985673</v>
      </c>
      <c r="AC82" s="82">
        <f t="shared" si="53"/>
        <v>0</v>
      </c>
      <c r="AD82" s="82">
        <f t="shared" si="53"/>
        <v>0.58032786885245902</v>
      </c>
      <c r="AE82" s="82">
        <f t="shared" si="53"/>
        <v>0.31289585616374743</v>
      </c>
      <c r="AF82" s="82">
        <f t="shared" si="53"/>
        <v>0.7</v>
      </c>
      <c r="AG82" s="82">
        <f t="shared" si="53"/>
        <v>0.94388327721661058</v>
      </c>
      <c r="AH82" s="82">
        <f t="shared" si="53"/>
        <v>0.63043478260869568</v>
      </c>
      <c r="AI82" s="82">
        <f t="shared" si="53"/>
        <v>0.61714869737748101</v>
      </c>
      <c r="AJ82" s="82">
        <f t="shared" si="53"/>
        <v>0.60286460684001197</v>
      </c>
      <c r="AK82" s="82">
        <f t="shared" si="53"/>
        <v>0.1016574585635359</v>
      </c>
      <c r="AL82" s="82">
        <f t="shared" si="53"/>
        <v>0.24212125586387295</v>
      </c>
      <c r="AM82" s="82">
        <f t="shared" si="53"/>
        <v>0.27948530194325183</v>
      </c>
      <c r="AN82" s="82">
        <f t="shared" si="53"/>
        <v>1.6460898154858324E-3</v>
      </c>
      <c r="AO82" s="82">
        <f t="shared" si="53"/>
        <v>0.4376816147019556</v>
      </c>
      <c r="AP82" s="82">
        <f t="shared" si="53"/>
        <v>0.32022471910112366</v>
      </c>
      <c r="AQ82" s="82">
        <f t="shared" si="53"/>
        <v>0.49469597171184909</v>
      </c>
      <c r="AR82" s="83">
        <f t="shared" si="53"/>
        <v>0.5</v>
      </c>
      <c r="AS82" s="83">
        <f t="shared" si="53"/>
        <v>0.5</v>
      </c>
      <c r="AT82" s="83">
        <f t="shared" si="53"/>
        <v>0.36842105263157893</v>
      </c>
      <c r="AU82" s="83">
        <f t="shared" si="53"/>
        <v>0.83333333333333337</v>
      </c>
      <c r="AV82" s="83">
        <f t="shared" si="53"/>
        <v>1</v>
      </c>
      <c r="AW82" s="83">
        <f t="shared" si="53"/>
        <v>1</v>
      </c>
      <c r="AX82" s="83">
        <f t="shared" si="53"/>
        <v>1</v>
      </c>
      <c r="AY82" s="83">
        <f t="shared" si="53"/>
        <v>0.7142857142857143</v>
      </c>
      <c r="AZ82" s="83">
        <f t="shared" si="53"/>
        <v>1</v>
      </c>
      <c r="BA82" s="83">
        <f t="shared" si="53"/>
        <v>0</v>
      </c>
      <c r="BB82" s="83">
        <f t="shared" si="53"/>
        <v>0</v>
      </c>
      <c r="BC82" s="83">
        <f t="shared" si="53"/>
        <v>1</v>
      </c>
      <c r="BD82" s="83">
        <f t="shared" si="53"/>
        <v>0.1519147722537991</v>
      </c>
      <c r="BE82" s="83">
        <f t="shared" si="53"/>
        <v>8.650566102723338E-2</v>
      </c>
      <c r="BF82" s="83">
        <f t="shared" si="53"/>
        <v>0.75</v>
      </c>
      <c r="BG82" s="83">
        <f t="shared" si="53"/>
        <v>4.500000000000004E-3</v>
      </c>
      <c r="BH82" s="84">
        <f t="shared" si="53"/>
        <v>0.43813131313131309</v>
      </c>
      <c r="BI82" s="84">
        <f t="shared" si="53"/>
        <v>0.7142857142857143</v>
      </c>
      <c r="BJ82" s="84">
        <f t="shared" si="53"/>
        <v>0.36831407219328155</v>
      </c>
      <c r="BK82" s="84">
        <f t="shared" si="53"/>
        <v>0</v>
      </c>
      <c r="BL82" s="84">
        <f t="shared" si="53"/>
        <v>0.27441450443855891</v>
      </c>
      <c r="BM82" s="84">
        <f t="shared" si="53"/>
        <v>1.151791341231747E-2</v>
      </c>
      <c r="BN82" s="84">
        <f t="shared" si="53"/>
        <v>2.0407038274224319E-2</v>
      </c>
      <c r="BO82" s="84">
        <f t="shared" si="53"/>
        <v>2.2320237697401928E-2</v>
      </c>
      <c r="BP82" s="85">
        <f t="shared" si="53"/>
        <v>0.91838346606990062</v>
      </c>
      <c r="BQ82" s="85">
        <f t="shared" si="53"/>
        <v>0.45721271393643037</v>
      </c>
      <c r="BR82" s="85">
        <f t="shared" si="53"/>
        <v>0.9998818131216205</v>
      </c>
      <c r="BS82" s="85">
        <f t="shared" si="53"/>
        <v>0.1746182905098389</v>
      </c>
      <c r="BT82" s="86">
        <v>1</v>
      </c>
      <c r="BU82" s="85">
        <f t="shared" si="48"/>
        <v>0.54958300341915778</v>
      </c>
      <c r="BV82" s="85">
        <f t="shared" si="48"/>
        <v>3.3791202199964128E-2</v>
      </c>
      <c r="BW82" s="87"/>
      <c r="BX82" s="87"/>
      <c r="BY82" s="88">
        <v>28.777999999999999</v>
      </c>
      <c r="BZ82" s="88">
        <v>-0.124050632911392</v>
      </c>
      <c r="CA82" s="88">
        <v>54.382282472686249</v>
      </c>
      <c r="CB82" s="88">
        <v>0.31764932301464999</v>
      </c>
      <c r="CC82" s="89">
        <v>4.8046699999999998</v>
      </c>
      <c r="CD82" s="88">
        <v>97.572220000000002</v>
      </c>
      <c r="CE82" s="88">
        <v>6.8</v>
      </c>
      <c r="CF82" s="88">
        <v>80.2</v>
      </c>
      <c r="CG82" s="88">
        <v>19</v>
      </c>
      <c r="CH82" s="88">
        <v>1</v>
      </c>
      <c r="CI82" s="88">
        <v>9.8765432098765399E-2</v>
      </c>
      <c r="CJ82" s="88">
        <v>-1</v>
      </c>
      <c r="CK82" s="88">
        <v>62.1</v>
      </c>
      <c r="CL82" s="88">
        <v>17.003</v>
      </c>
      <c r="CM82" s="89">
        <v>65</v>
      </c>
      <c r="CN82" s="88">
        <v>95</v>
      </c>
      <c r="CO82" s="89">
        <v>4.5</v>
      </c>
      <c r="CP82" s="88">
        <v>0.42021130000000001</v>
      </c>
      <c r="CQ82" s="88">
        <v>42.520629999999997</v>
      </c>
      <c r="CR82" s="88">
        <v>9.1999999999999993</v>
      </c>
      <c r="CS82" s="88">
        <v>12.93017</v>
      </c>
      <c r="CT82" s="88">
        <v>22.191590000000001</v>
      </c>
      <c r="CU82" s="88">
        <v>4.4060000000000002E-2</v>
      </c>
      <c r="CV82" s="88">
        <v>42.9</v>
      </c>
      <c r="CW82" s="88">
        <v>5.8</v>
      </c>
      <c r="CX82" s="88">
        <v>46.6</v>
      </c>
      <c r="CY82" s="88">
        <v>0.5</v>
      </c>
      <c r="CZ82" s="88">
        <v>0.5</v>
      </c>
      <c r="DA82" s="88">
        <v>10</v>
      </c>
      <c r="DB82" s="88">
        <v>7.5</v>
      </c>
      <c r="DC82" s="88">
        <v>1</v>
      </c>
      <c r="DD82" s="88">
        <v>4</v>
      </c>
      <c r="DE82" s="88">
        <v>1</v>
      </c>
      <c r="DF82" s="88">
        <v>6</v>
      </c>
      <c r="DG82" s="89">
        <v>1</v>
      </c>
      <c r="DH82" s="89">
        <v>0</v>
      </c>
      <c r="DI82" s="89">
        <v>0</v>
      </c>
      <c r="DJ82" s="88">
        <v>3</v>
      </c>
      <c r="DK82" s="88">
        <v>1.2193811774817362</v>
      </c>
      <c r="DL82" s="89">
        <v>190.67335887264554</v>
      </c>
      <c r="DM82" s="89">
        <v>4</v>
      </c>
      <c r="DN82" s="89">
        <v>1.018</v>
      </c>
      <c r="DO82" s="88"/>
      <c r="DP82" s="88">
        <v>12</v>
      </c>
      <c r="DQ82" s="89">
        <v>-0.42433885312021002</v>
      </c>
      <c r="DR82" s="88">
        <v>0</v>
      </c>
      <c r="DS82" s="88">
        <v>68.77</v>
      </c>
      <c r="DT82" s="88">
        <v>0.70261085164200998</v>
      </c>
      <c r="DU82" s="88">
        <v>0.24965636792581</v>
      </c>
      <c r="DV82" s="88">
        <v>0.50970000000000004</v>
      </c>
      <c r="DW82" s="89">
        <v>93.8</v>
      </c>
      <c r="DX82" s="88">
        <v>66.7</v>
      </c>
      <c r="DY82" s="88">
        <v>99.989761352539105</v>
      </c>
      <c r="DZ82" s="89">
        <v>18.98</v>
      </c>
      <c r="EA82" s="88">
        <v>1</v>
      </c>
      <c r="EB82" s="89">
        <v>50.029083749999998</v>
      </c>
      <c r="EC82" s="88">
        <v>3.5489999999999999</v>
      </c>
      <c r="ED82" s="77"/>
    </row>
    <row r="83" spans="1:134" ht="15.75" customHeight="1" x14ac:dyDescent="0.25">
      <c r="A83" s="112" t="s">
        <v>171</v>
      </c>
      <c r="B83" s="113">
        <v>1</v>
      </c>
      <c r="C83" s="113" t="s">
        <v>78</v>
      </c>
      <c r="D83" s="77" t="s">
        <v>79</v>
      </c>
      <c r="E83" s="77"/>
      <c r="F83" s="77" t="s">
        <v>87</v>
      </c>
      <c r="G83" s="78">
        <f t="shared" si="7"/>
        <v>49.445207162528888</v>
      </c>
      <c r="H83" s="79">
        <f t="shared" si="46"/>
        <v>42.030551865566821</v>
      </c>
      <c r="I83" s="79">
        <f t="shared" si="46"/>
        <v>70.487617684620346</v>
      </c>
      <c r="J83" s="79">
        <f t="shared" si="46"/>
        <v>49.618731834207651</v>
      </c>
      <c r="K83" s="79">
        <f t="shared" si="46"/>
        <v>24.15229629521237</v>
      </c>
      <c r="L83" s="79">
        <f t="shared" si="46"/>
        <v>60.93683813303722</v>
      </c>
      <c r="M83" s="80">
        <f t="shared" si="9"/>
        <v>30.307171901247663</v>
      </c>
      <c r="N83" s="80">
        <f t="shared" si="10"/>
        <v>51.302556964466142</v>
      </c>
      <c r="O83" s="80">
        <f t="shared" si="11"/>
        <v>24.146061396675968</v>
      </c>
      <c r="P83" s="80">
        <f t="shared" si="12"/>
        <v>-9.0456972429726399</v>
      </c>
      <c r="Q83" s="80">
        <f t="shared" si="13"/>
        <v>54.850362869901723</v>
      </c>
      <c r="R83" s="81">
        <f t="shared" si="53"/>
        <v>0.33391680395387152</v>
      </c>
      <c r="S83" s="81">
        <f t="shared" si="53"/>
        <v>0.48793951743358388</v>
      </c>
      <c r="T83" s="81">
        <f t="shared" si="53"/>
        <v>0.19355207040458711</v>
      </c>
      <c r="U83" s="81">
        <f t="shared" si="53"/>
        <v>4.433741447626189E-2</v>
      </c>
      <c r="V83" s="81">
        <f t="shared" si="53"/>
        <v>8.5679840162904322E-2</v>
      </c>
      <c r="W83" s="82">
        <f t="shared" si="53"/>
        <v>0.98291625231928204</v>
      </c>
      <c r="X83" s="82">
        <f t="shared" si="53"/>
        <v>0.25937500000000002</v>
      </c>
      <c r="Y83" s="82">
        <f t="shared" si="53"/>
        <v>0.77599999999999991</v>
      </c>
      <c r="Z83" s="82">
        <f t="shared" si="53"/>
        <v>0.34</v>
      </c>
      <c r="AA83" s="82">
        <f t="shared" si="53"/>
        <v>1</v>
      </c>
      <c r="AB83" s="82">
        <f t="shared" si="53"/>
        <v>9.2479108635097326E-2</v>
      </c>
      <c r="AC83" s="82">
        <f t="shared" si="53"/>
        <v>1</v>
      </c>
      <c r="AD83" s="82">
        <f t="shared" si="53"/>
        <v>0.94426229508196713</v>
      </c>
      <c r="AE83" s="82">
        <f t="shared" si="53"/>
        <v>0.43656085737105071</v>
      </c>
      <c r="AF83" s="82">
        <f t="shared" si="53"/>
        <v>1</v>
      </c>
      <c r="AG83" s="82">
        <f t="shared" si="53"/>
        <v>1</v>
      </c>
      <c r="AH83" s="82">
        <f t="shared" si="53"/>
        <v>0.91304347826086951</v>
      </c>
      <c r="AI83" s="82">
        <f t="shared" si="53"/>
        <v>0.17710340128546848</v>
      </c>
      <c r="AJ83" s="82">
        <f t="shared" si="53"/>
        <v>1</v>
      </c>
      <c r="AK83" s="82">
        <f t="shared" si="53"/>
        <v>0.50276243093922657</v>
      </c>
      <c r="AL83" s="82">
        <f t="shared" si="53"/>
        <v>0.26377508094817315</v>
      </c>
      <c r="AM83" s="82">
        <f t="shared" si="53"/>
        <v>0.16614043822120564</v>
      </c>
      <c r="AN83" s="82">
        <f t="shared" si="53"/>
        <v>0</v>
      </c>
      <c r="AO83" s="82">
        <f t="shared" si="53"/>
        <v>0.21882771800308912</v>
      </c>
      <c r="AP83" s="82">
        <f t="shared" si="53"/>
        <v>0.202247191011236</v>
      </c>
      <c r="AQ83" s="82">
        <f t="shared" si="53"/>
        <v>0.24065728350551197</v>
      </c>
      <c r="AR83" s="83">
        <f t="shared" si="53"/>
        <v>0.5</v>
      </c>
      <c r="AS83" s="83">
        <f t="shared" si="53"/>
        <v>0.5</v>
      </c>
      <c r="AT83" s="83">
        <f t="shared" si="53"/>
        <v>0.52631578947368418</v>
      </c>
      <c r="AU83" s="83">
        <f t="shared" si="53"/>
        <v>0.66666666666666663</v>
      </c>
      <c r="AV83" s="83">
        <f t="shared" si="53"/>
        <v>1</v>
      </c>
      <c r="AW83" s="83">
        <f t="shared" si="53"/>
        <v>0.33333333333333331</v>
      </c>
      <c r="AX83" s="83">
        <f t="shared" si="53"/>
        <v>1</v>
      </c>
      <c r="AY83" s="83">
        <f t="shared" si="53"/>
        <v>0.7142857142857143</v>
      </c>
      <c r="AZ83" s="83">
        <f t="shared" si="53"/>
        <v>1</v>
      </c>
      <c r="BA83" s="83">
        <f t="shared" si="53"/>
        <v>0.51212108345892304</v>
      </c>
      <c r="BB83" s="83">
        <f t="shared" si="53"/>
        <v>0.39382188745302349</v>
      </c>
      <c r="BC83" s="83">
        <f t="shared" si="53"/>
        <v>0.66666666666666663</v>
      </c>
      <c r="BD83" s="83">
        <f t="shared" si="53"/>
        <v>0.34414791385642812</v>
      </c>
      <c r="BE83" s="83">
        <f t="shared" si="53"/>
        <v>0.68591334405587068</v>
      </c>
      <c r="BF83" s="83">
        <f t="shared" si="53"/>
        <v>0</v>
      </c>
      <c r="BG83" s="83">
        <f t="shared" si="53"/>
        <v>0.60850000000000004</v>
      </c>
      <c r="BH83" s="84">
        <f t="shared" si="53"/>
        <v>0.54545454545454541</v>
      </c>
      <c r="BI83" s="84">
        <f t="shared" si="53"/>
        <v>0.8571428571428571</v>
      </c>
      <c r="BJ83" s="84">
        <f t="shared" si="53"/>
        <v>0.37317334115827294</v>
      </c>
      <c r="BK83" s="84">
        <f t="shared" si="53"/>
        <v>1.653467920340141E-2</v>
      </c>
      <c r="BL83" s="84">
        <f t="shared" si="53"/>
        <v>0.93423209336201329</v>
      </c>
      <c r="BM83" s="84">
        <f t="shared" si="53"/>
        <v>0.33123235336739831</v>
      </c>
      <c r="BN83" s="84">
        <f t="shared" si="53"/>
        <v>0.3455336701135206</v>
      </c>
      <c r="BO83" s="84">
        <f t="shared" si="53"/>
        <v>0.54313519583505021</v>
      </c>
      <c r="BP83" s="85">
        <f t="shared" si="53"/>
        <v>1</v>
      </c>
      <c r="BQ83" s="85">
        <f t="shared" si="53"/>
        <v>0.9620504461580256</v>
      </c>
      <c r="BR83" s="85">
        <f t="shared" si="53"/>
        <v>1</v>
      </c>
      <c r="BS83" s="85">
        <f t="shared" si="53"/>
        <v>0.91348449150511224</v>
      </c>
      <c r="BT83" s="86">
        <v>0</v>
      </c>
      <c r="BU83" s="85">
        <f t="shared" si="48"/>
        <v>0.28561940059293506</v>
      </c>
      <c r="BV83" s="85">
        <f t="shared" si="48"/>
        <v>0.16758731707428534</v>
      </c>
      <c r="BW83" s="87"/>
      <c r="BX83" s="87"/>
      <c r="BY83" s="88">
        <v>21.475999999999999</v>
      </c>
      <c r="BZ83" s="88">
        <v>0.123919308357349</v>
      </c>
      <c r="CA83" s="88">
        <v>314.0573402081273</v>
      </c>
      <c r="CB83" s="88">
        <v>1.429178665</v>
      </c>
      <c r="CC83" s="89">
        <v>2.0112399999999999</v>
      </c>
      <c r="CD83" s="88">
        <v>99.259129999999999</v>
      </c>
      <c r="CE83" s="88">
        <v>9.3000000000000007</v>
      </c>
      <c r="CF83" s="88">
        <v>77.599999999999994</v>
      </c>
      <c r="CG83" s="88">
        <v>17</v>
      </c>
      <c r="CH83" s="88">
        <v>3</v>
      </c>
      <c r="CI83" s="88">
        <v>7.7655677655677602E-2</v>
      </c>
      <c r="CJ83" s="88">
        <v>1</v>
      </c>
      <c r="CK83" s="88">
        <v>73.2</v>
      </c>
      <c r="CL83" s="88">
        <v>23.661000000000001</v>
      </c>
      <c r="CM83" s="89">
        <v>80</v>
      </c>
      <c r="CN83" s="88">
        <v>100</v>
      </c>
      <c r="CO83" s="89">
        <v>5.8</v>
      </c>
      <c r="CP83" s="88">
        <v>0.32850299999999999</v>
      </c>
      <c r="CQ83" s="88">
        <v>60.997230000000002</v>
      </c>
      <c r="CR83" s="88">
        <v>45.5</v>
      </c>
      <c r="CS83" s="88">
        <v>13.647209999999999</v>
      </c>
      <c r="CT83" s="88">
        <v>16.504549999999998</v>
      </c>
      <c r="CU83" s="88">
        <v>6.4000000000000003E-3</v>
      </c>
      <c r="CV83" s="88">
        <v>22</v>
      </c>
      <c r="CW83" s="88">
        <v>3.7</v>
      </c>
      <c r="CX83" s="88">
        <v>23.7</v>
      </c>
      <c r="CY83" s="88">
        <v>0.5</v>
      </c>
      <c r="CZ83" s="88">
        <v>0.5</v>
      </c>
      <c r="DA83" s="88">
        <v>13</v>
      </c>
      <c r="DB83" s="88">
        <v>6</v>
      </c>
      <c r="DC83" s="88">
        <v>1</v>
      </c>
      <c r="DD83" s="88">
        <v>2</v>
      </c>
      <c r="DE83" s="88">
        <v>1</v>
      </c>
      <c r="DF83" s="88">
        <v>6</v>
      </c>
      <c r="DG83" s="89">
        <v>1</v>
      </c>
      <c r="DH83" s="89">
        <v>205.3137466</v>
      </c>
      <c r="DI83" s="89">
        <v>93.747173669999995</v>
      </c>
      <c r="DJ83" s="88">
        <v>2</v>
      </c>
      <c r="DK83" s="88">
        <v>2.6071384324860905</v>
      </c>
      <c r="DL83" s="89">
        <v>1243.7531298425145</v>
      </c>
      <c r="DM83" s="89">
        <v>1</v>
      </c>
      <c r="DN83" s="89">
        <v>3.4340000000000002</v>
      </c>
      <c r="DO83" s="88">
        <v>64</v>
      </c>
      <c r="DP83" s="88">
        <v>13</v>
      </c>
      <c r="DQ83" s="89">
        <v>-0.32384091016694699</v>
      </c>
      <c r="DR83" s="88">
        <v>1.0035905423975724</v>
      </c>
      <c r="DS83" s="88">
        <v>232.81</v>
      </c>
      <c r="DT83" s="88">
        <v>4.9323588707236397</v>
      </c>
      <c r="DU83" s="88">
        <v>3.4226321933718702</v>
      </c>
      <c r="DV83" s="88">
        <v>11.5769</v>
      </c>
      <c r="DW83" s="89">
        <v>100</v>
      </c>
      <c r="DX83" s="88"/>
      <c r="DY83" s="88">
        <v>100</v>
      </c>
      <c r="DZ83" s="89">
        <v>89.896255800000006</v>
      </c>
      <c r="EA83" s="88">
        <v>0</v>
      </c>
      <c r="EB83" s="89">
        <v>28.664242139999999</v>
      </c>
      <c r="EC83" s="88">
        <v>15.26</v>
      </c>
      <c r="ED83" s="77"/>
    </row>
    <row r="84" spans="1:134" ht="15.75" customHeight="1" x14ac:dyDescent="0.25">
      <c r="A84" s="112" t="s">
        <v>172</v>
      </c>
      <c r="B84" s="113">
        <v>4</v>
      </c>
      <c r="C84" s="113" t="s">
        <v>108</v>
      </c>
      <c r="D84" s="77" t="s">
        <v>79</v>
      </c>
      <c r="E84" s="77"/>
      <c r="F84" s="77" t="s">
        <v>96</v>
      </c>
      <c r="G84" s="78">
        <f t="shared" si="7"/>
        <v>48.958323156609026</v>
      </c>
      <c r="H84" s="79">
        <f t="shared" si="46"/>
        <v>62.256419112838692</v>
      </c>
      <c r="I84" s="79">
        <f t="shared" si="46"/>
        <v>64.213411254368253</v>
      </c>
      <c r="J84" s="79">
        <f t="shared" si="46"/>
        <v>15.800823853117842</v>
      </c>
      <c r="K84" s="79">
        <f t="shared" si="46"/>
        <v>49.910065650359364</v>
      </c>
      <c r="L84" s="79">
        <f t="shared" si="46"/>
        <v>52.610895912360981</v>
      </c>
      <c r="M84" s="80">
        <f t="shared" si="9"/>
        <v>54.623392506684468</v>
      </c>
      <c r="N84" s="80">
        <f t="shared" si="10"/>
        <v>40.949688566202092</v>
      </c>
      <c r="O84" s="80">
        <f t="shared" si="11"/>
        <v>-26.770114576682534</v>
      </c>
      <c r="P84" s="80">
        <f t="shared" si="12"/>
        <v>27.986062211313691</v>
      </c>
      <c r="Q84" s="80">
        <f t="shared" si="13"/>
        <v>45.227146210944547</v>
      </c>
      <c r="R84" s="81">
        <f t="shared" si="53"/>
        <v>0.56614497528830321</v>
      </c>
      <c r="S84" s="81">
        <f t="shared" si="53"/>
        <v>0.67719985870811628</v>
      </c>
      <c r="T84" s="81">
        <f t="shared" si="53"/>
        <v>0.2233320708204701</v>
      </c>
      <c r="U84" s="81">
        <f t="shared" si="53"/>
        <v>2.983404973625313E-3</v>
      </c>
      <c r="V84" s="81">
        <f t="shared" si="53"/>
        <v>0</v>
      </c>
      <c r="W84" s="82">
        <f t="shared" si="53"/>
        <v>0.93375400561499833</v>
      </c>
      <c r="X84" s="82">
        <f t="shared" si="53"/>
        <v>0.46875</v>
      </c>
      <c r="Y84" s="82">
        <f t="shared" si="53"/>
        <v>0.82533333333333347</v>
      </c>
      <c r="Z84" s="82">
        <f t="shared" si="53"/>
        <v>0.316</v>
      </c>
      <c r="AA84" s="82">
        <f t="shared" si="53"/>
        <v>0</v>
      </c>
      <c r="AB84" s="82">
        <f t="shared" si="53"/>
        <v>0.12237056958985673</v>
      </c>
      <c r="AC84" s="82">
        <f t="shared" si="53"/>
        <v>0</v>
      </c>
      <c r="AD84" s="82">
        <f t="shared" si="53"/>
        <v>0.61967213114754083</v>
      </c>
      <c r="AE84" s="82">
        <f t="shared" si="53"/>
        <v>0.74262151971619095</v>
      </c>
      <c r="AF84" s="82">
        <f t="shared" si="53"/>
        <v>0.66</v>
      </c>
      <c r="AG84" s="82">
        <f t="shared" si="53"/>
        <v>0.68799102132435475</v>
      </c>
      <c r="AH84" s="82">
        <f t="shared" si="53"/>
        <v>0.73913043478260876</v>
      </c>
      <c r="AI84" s="82">
        <f t="shared" si="53"/>
        <v>1</v>
      </c>
      <c r="AJ84" s="82">
        <f t="shared" si="53"/>
        <v>1</v>
      </c>
      <c r="AK84" s="82">
        <f t="shared" si="53"/>
        <v>0.22762430939226522</v>
      </c>
      <c r="AL84" s="82">
        <f t="shared" si="53"/>
        <v>0.22938217721990509</v>
      </c>
      <c r="AM84" s="82">
        <f t="shared" si="53"/>
        <v>0.23197984799498389</v>
      </c>
      <c r="AN84" s="82">
        <f t="shared" si="53"/>
        <v>1.3637281530312791E-2</v>
      </c>
      <c r="AO84" s="82">
        <f t="shared" si="53"/>
        <v>4.8142621534595156E-2</v>
      </c>
      <c r="AP84" s="82">
        <f t="shared" si="53"/>
        <v>0.30898876404494385</v>
      </c>
      <c r="AQ84" s="82">
        <f t="shared" si="53"/>
        <v>4.8186923663592854E-2</v>
      </c>
      <c r="AR84" s="83">
        <f t="shared" si="53"/>
        <v>0.5</v>
      </c>
      <c r="AS84" s="83">
        <f t="shared" si="53"/>
        <v>0.5</v>
      </c>
      <c r="AT84" s="83">
        <f t="shared" si="53"/>
        <v>0.47368421052631576</v>
      </c>
      <c r="AU84" s="83">
        <f t="shared" si="53"/>
        <v>0.83333333333333337</v>
      </c>
      <c r="AV84" s="83">
        <f t="shared" si="53"/>
        <v>0</v>
      </c>
      <c r="AW84" s="83">
        <f t="shared" si="53"/>
        <v>1</v>
      </c>
      <c r="AX84" s="83">
        <f t="shared" si="53"/>
        <v>1</v>
      </c>
      <c r="AY84" s="83">
        <f t="shared" si="53"/>
        <v>0.5714285714285714</v>
      </c>
      <c r="AZ84" s="83">
        <f t="shared" si="53"/>
        <v>0</v>
      </c>
      <c r="BA84" s="83">
        <f t="shared" si="53"/>
        <v>0</v>
      </c>
      <c r="BB84" s="83">
        <f t="shared" si="53"/>
        <v>0.38438707364082192</v>
      </c>
      <c r="BC84" s="83">
        <f t="shared" si="53"/>
        <v>0.66666666666666663</v>
      </c>
      <c r="BD84" s="83">
        <f t="shared" si="53"/>
        <v>0.73076645803582063</v>
      </c>
      <c r="BE84" s="83">
        <f t="shared" si="53"/>
        <v>0.5665380768967172</v>
      </c>
      <c r="BF84" s="83">
        <f t="shared" si="53"/>
        <v>0.75</v>
      </c>
      <c r="BG84" s="83">
        <f t="shared" si="53"/>
        <v>1</v>
      </c>
      <c r="BH84" s="84">
        <f t="shared" si="53"/>
        <v>0.96969696969696972</v>
      </c>
      <c r="BI84" s="84">
        <f t="shared" si="53"/>
        <v>0.7142857142857143</v>
      </c>
      <c r="BJ84" s="84">
        <f t="shared" si="53"/>
        <v>0.47571865269611358</v>
      </c>
      <c r="BK84" s="84">
        <f t="shared" si="53"/>
        <v>1.1523047568241798E-3</v>
      </c>
      <c r="BL84" s="84">
        <f t="shared" si="53"/>
        <v>5.5293175160418734E-2</v>
      </c>
      <c r="BM84" s="84">
        <f t="shared" si="53"/>
        <v>0.4233706310532786</v>
      </c>
      <c r="BN84" s="84">
        <f t="shared" si="53"/>
        <v>8.4671667309317772E-2</v>
      </c>
      <c r="BO84" s="84">
        <f t="shared" si="53"/>
        <v>0.47807567946005936</v>
      </c>
      <c r="BP84" s="85">
        <f t="shared" si="53"/>
        <v>0.69722898703350233</v>
      </c>
      <c r="BQ84" s="85">
        <f t="shared" si="53"/>
        <v>0.85656071719641402</v>
      </c>
      <c r="BR84" s="85">
        <f t="shared" si="53"/>
        <v>1</v>
      </c>
      <c r="BS84" s="85">
        <f t="shared" si="53"/>
        <v>0.74171657942109193</v>
      </c>
      <c r="BT84" s="86">
        <v>1</v>
      </c>
      <c r="BU84" s="85">
        <f t="shared" si="48"/>
        <v>0.13698211088298534</v>
      </c>
      <c r="BV84" s="85">
        <f t="shared" si="48"/>
        <v>0.67667747835852698</v>
      </c>
      <c r="BW84" s="87"/>
      <c r="BX84" s="87"/>
      <c r="BY84" s="88">
        <v>32.753</v>
      </c>
      <c r="BZ84" s="88">
        <v>0.25168539325842698</v>
      </c>
      <c r="CA84" s="88">
        <v>361.15881098564637</v>
      </c>
      <c r="CB84" s="88">
        <v>1.0288788550000001</v>
      </c>
      <c r="CC84" s="89">
        <v>-6.3931399999999998</v>
      </c>
      <c r="CD84" s="88">
        <v>97.319230000000005</v>
      </c>
      <c r="CE84" s="88">
        <v>16</v>
      </c>
      <c r="CF84" s="88"/>
      <c r="CG84" s="88">
        <v>15.8</v>
      </c>
      <c r="CH84" s="88">
        <v>0</v>
      </c>
      <c r="CI84" s="88">
        <v>9.8765432098765399E-2</v>
      </c>
      <c r="CJ84" s="88">
        <v>-1</v>
      </c>
      <c r="CK84" s="88">
        <v>63.3</v>
      </c>
      <c r="CL84" s="88">
        <v>40.139000000000003</v>
      </c>
      <c r="CM84" s="89">
        <v>63</v>
      </c>
      <c r="CN84" s="88">
        <v>72.2</v>
      </c>
      <c r="CO84" s="89">
        <v>5</v>
      </c>
      <c r="CP84" s="88">
        <v>0.53069049999999995</v>
      </c>
      <c r="CQ84" s="88">
        <v>58.549280000000003</v>
      </c>
      <c r="CR84" s="88">
        <v>20.6</v>
      </c>
      <c r="CS84" s="88"/>
      <c r="CT84" s="88">
        <v>19.808019999999999</v>
      </c>
      <c r="CU84" s="88">
        <v>0.31840000000000002</v>
      </c>
      <c r="CV84" s="88">
        <v>5.7</v>
      </c>
      <c r="CW84" s="88">
        <v>5.6</v>
      </c>
      <c r="CX84" s="88">
        <v>6.35</v>
      </c>
      <c r="CY84" s="88">
        <v>0.5</v>
      </c>
      <c r="CZ84" s="88">
        <v>0.5</v>
      </c>
      <c r="DA84" s="88">
        <v>12</v>
      </c>
      <c r="DB84" s="88">
        <v>7.5</v>
      </c>
      <c r="DC84" s="88">
        <v>0</v>
      </c>
      <c r="DD84" s="88">
        <v>4</v>
      </c>
      <c r="DE84" s="88">
        <v>1</v>
      </c>
      <c r="DF84" s="88">
        <v>5</v>
      </c>
      <c r="DG84" s="89">
        <v>0</v>
      </c>
      <c r="DH84" s="89">
        <v>0</v>
      </c>
      <c r="DI84" s="89">
        <v>91.501267189999993</v>
      </c>
      <c r="DJ84" s="88">
        <v>2</v>
      </c>
      <c r="DK84" s="88">
        <v>5.3981904078694836</v>
      </c>
      <c r="DL84" s="89">
        <v>1034.0266238954391</v>
      </c>
      <c r="DM84" s="89">
        <v>4</v>
      </c>
      <c r="DN84" s="89">
        <v>5</v>
      </c>
      <c r="DO84" s="88">
        <v>92</v>
      </c>
      <c r="DP84" s="88">
        <v>12</v>
      </c>
      <c r="DQ84" s="89">
        <v>1.7969704594652101</v>
      </c>
      <c r="DR84" s="88">
        <v>6.9940404750676102E-2</v>
      </c>
      <c r="DS84" s="88">
        <v>14.293333329999999</v>
      </c>
      <c r="DT84" s="88">
        <v>6.1513269522973104</v>
      </c>
      <c r="DU84" s="88">
        <v>0.87682773560509397</v>
      </c>
      <c r="DV84" s="88">
        <v>10.1944</v>
      </c>
      <c r="DW84" s="89">
        <v>77</v>
      </c>
      <c r="DX84" s="88">
        <v>91.2</v>
      </c>
      <c r="DY84" s="88">
        <v>100</v>
      </c>
      <c r="DZ84" s="89">
        <v>73.41</v>
      </c>
      <c r="EA84" s="88">
        <v>1</v>
      </c>
      <c r="EB84" s="89">
        <v>16.633749609999999</v>
      </c>
      <c r="EC84" s="88">
        <v>59.82</v>
      </c>
      <c r="ED84" s="77"/>
    </row>
    <row r="85" spans="1:134" ht="15.75" customHeight="1" x14ac:dyDescent="0.25">
      <c r="A85" s="112" t="s">
        <v>173</v>
      </c>
      <c r="B85" s="113">
        <v>5</v>
      </c>
      <c r="C85" s="113" t="s">
        <v>170</v>
      </c>
      <c r="D85" s="77" t="s">
        <v>174</v>
      </c>
      <c r="E85" s="77"/>
      <c r="F85" s="77" t="s">
        <v>130</v>
      </c>
      <c r="G85" s="78">
        <f t="shared" si="7"/>
        <v>48.572770229652249</v>
      </c>
      <c r="H85" s="79">
        <f t="shared" si="46"/>
        <v>37.456125196547887</v>
      </c>
      <c r="I85" s="79">
        <f t="shared" si="46"/>
        <v>36.350812734311958</v>
      </c>
      <c r="J85" s="79">
        <f t="shared" si="46"/>
        <v>67.543915042109873</v>
      </c>
      <c r="K85" s="79">
        <f t="shared" si="46"/>
        <v>58.315162566846453</v>
      </c>
      <c r="L85" s="79">
        <f t="shared" si="46"/>
        <v>43.197835608445075</v>
      </c>
      <c r="M85" s="80">
        <f t="shared" si="9"/>
        <v>24.807641687419078</v>
      </c>
      <c r="N85" s="80">
        <f t="shared" si="10"/>
        <v>-5.0254987213829372</v>
      </c>
      <c r="O85" s="80">
        <f t="shared" si="11"/>
        <v>51.134182101202995</v>
      </c>
      <c r="P85" s="80">
        <f t="shared" si="12"/>
        <v>40.070009501536539</v>
      </c>
      <c r="Q85" s="80">
        <f t="shared" si="13"/>
        <v>34.3474263753372</v>
      </c>
      <c r="R85" s="81">
        <f t="shared" si="53"/>
        <v>0.44285420098846789</v>
      </c>
      <c r="S85" s="81">
        <f t="shared" si="53"/>
        <v>0.30815625480208725</v>
      </c>
      <c r="T85" s="81">
        <f t="shared" si="53"/>
        <v>5.0175450227003877E-2</v>
      </c>
      <c r="U85" s="81">
        <f t="shared" si="53"/>
        <v>0</v>
      </c>
      <c r="V85" s="81">
        <f t="shared" si="53"/>
        <v>0.33211098283625645</v>
      </c>
      <c r="W85" s="82">
        <f t="shared" si="53"/>
        <v>0.32183925800411184</v>
      </c>
      <c r="X85" s="82">
        <f t="shared" si="53"/>
        <v>0.13437499999999999</v>
      </c>
      <c r="Y85" s="82">
        <f t="shared" si="53"/>
        <v>0.25200000000000006</v>
      </c>
      <c r="Z85" s="82">
        <f t="shared" si="53"/>
        <v>0.83599999999999997</v>
      </c>
      <c r="AA85" s="82">
        <f t="shared" si="53"/>
        <v>0.66666666666666663</v>
      </c>
      <c r="AB85" s="82">
        <f t="shared" si="53"/>
        <v>6.9926039765632442E-2</v>
      </c>
      <c r="AC85" s="82">
        <f t="shared" si="53"/>
        <v>0</v>
      </c>
      <c r="AD85" s="82">
        <f t="shared" si="53"/>
        <v>0.45573770491803262</v>
      </c>
      <c r="AE85" s="82">
        <f t="shared" si="53"/>
        <v>9.9370344917253262E-3</v>
      </c>
      <c r="AF85" s="82">
        <f t="shared" si="53"/>
        <v>0.22</v>
      </c>
      <c r="AG85" s="82">
        <f t="shared" si="53"/>
        <v>0.41189674523007863</v>
      </c>
      <c r="AH85" s="82">
        <f t="shared" si="53"/>
        <v>0.58695652173913038</v>
      </c>
      <c r="AI85" s="82">
        <f t="shared" si="53"/>
        <v>0.41189022415327731</v>
      </c>
      <c r="AJ85" s="82">
        <f t="shared" si="53"/>
        <v>0.30832143065739953</v>
      </c>
      <c r="AK85" s="82">
        <f t="shared" si="53"/>
        <v>0</v>
      </c>
      <c r="AL85" s="82">
        <f t="shared" si="53"/>
        <v>0.36468624240421954</v>
      </c>
      <c r="AM85" s="82">
        <f t="shared" si="53"/>
        <v>0.47676516392936202</v>
      </c>
      <c r="AN85" s="82">
        <f t="shared" si="53"/>
        <v>0.12148938346374712</v>
      </c>
      <c r="AO85" s="82">
        <f t="shared" si="53"/>
        <v>0.47119034529699738</v>
      </c>
      <c r="AP85" s="82">
        <f t="shared" si="53"/>
        <v>0.26966292134831471</v>
      </c>
      <c r="AQ85" s="82">
        <f t="shared" si="53"/>
        <v>0.4719545170907577</v>
      </c>
      <c r="AR85" s="83">
        <f t="shared" si="53"/>
        <v>1</v>
      </c>
      <c r="AS85" s="83">
        <f t="shared" si="53"/>
        <v>0</v>
      </c>
      <c r="AT85" s="83">
        <f t="shared" si="53"/>
        <v>0.68421052631578949</v>
      </c>
      <c r="AU85" s="83">
        <f t="shared" si="53"/>
        <v>0.77777777777777779</v>
      </c>
      <c r="AV85" s="83">
        <f t="shared" si="53"/>
        <v>1</v>
      </c>
      <c r="AW85" s="83">
        <f t="shared" si="53"/>
        <v>0</v>
      </c>
      <c r="AX85" s="83">
        <f t="shared" si="53"/>
        <v>1</v>
      </c>
      <c r="AY85" s="83">
        <f t="shared" si="53"/>
        <v>1</v>
      </c>
      <c r="AZ85" s="83">
        <f t="shared" si="53"/>
        <v>1</v>
      </c>
      <c r="BA85" s="83">
        <f t="shared" si="53"/>
        <v>1</v>
      </c>
      <c r="BB85" s="83">
        <f t="shared" si="53"/>
        <v>0</v>
      </c>
      <c r="BC85" s="83">
        <f t="shared" si="53"/>
        <v>1</v>
      </c>
      <c r="BD85" s="83">
        <f t="shared" si="53"/>
        <v>0.2226315443894607</v>
      </c>
      <c r="BE85" s="83">
        <f t="shared" ref="BE85:BS85" si="54">IF(DL85="",VLOOKUP($B85,$Q$165:$BV$170,COLUMN(BE$157)-$R$162),IF((DL85-DL$171)/(DL$170-DL$171)&lt;0,0,IF((DL85-DL$171)/(DL$170-DL$171)&gt;1,1,(DL85-DL$171)/(DL$170-DL$171))))</f>
        <v>4.8663939593608728E-2</v>
      </c>
      <c r="BF85" s="83">
        <f t="shared" si="54"/>
        <v>0.5</v>
      </c>
      <c r="BG85" s="83">
        <f t="shared" si="54"/>
        <v>4.0000000000000036E-3</v>
      </c>
      <c r="BH85" s="84">
        <f t="shared" si="54"/>
        <v>0.31818181818181818</v>
      </c>
      <c r="BI85" s="84">
        <f t="shared" si="54"/>
        <v>1</v>
      </c>
      <c r="BJ85" s="84">
        <f t="shared" si="54"/>
        <v>0.3807610621516907</v>
      </c>
      <c r="BK85" s="84">
        <f t="shared" si="54"/>
        <v>2.9160217945218538E-2</v>
      </c>
      <c r="BL85" s="84">
        <f t="shared" si="54"/>
        <v>4.6698867406612769E-2</v>
      </c>
      <c r="BM85" s="84">
        <f t="shared" si="54"/>
        <v>2.8119908781367789E-2</v>
      </c>
      <c r="BN85" s="84">
        <f t="shared" si="54"/>
        <v>3.1471974857136036E-2</v>
      </c>
      <c r="BO85" s="84">
        <f t="shared" si="54"/>
        <v>1.9011967172149227E-2</v>
      </c>
      <c r="BP85" s="85">
        <f t="shared" si="54"/>
        <v>0.54452708484170353</v>
      </c>
      <c r="BQ85" s="85">
        <f t="shared" si="54"/>
        <v>0.4669926650366748</v>
      </c>
      <c r="BR85" s="85">
        <f t="shared" si="54"/>
        <v>0.54981473144717252</v>
      </c>
      <c r="BS85" s="85">
        <f t="shared" si="54"/>
        <v>0.20285614005274805</v>
      </c>
      <c r="BT85" s="86">
        <v>1</v>
      </c>
      <c r="BU85" s="85">
        <f t="shared" si="48"/>
        <v>0.39565300383753382</v>
      </c>
      <c r="BV85" s="85">
        <f t="shared" si="48"/>
        <v>2.3074717207041809E-2</v>
      </c>
      <c r="BW85" s="87"/>
      <c r="BX85" s="87"/>
      <c r="BY85" s="88">
        <v>26.765999999999998</v>
      </c>
      <c r="BZ85" s="88">
        <v>2.5510204081632998E-3</v>
      </c>
      <c r="CA85" s="88">
        <v>87.286030901090328</v>
      </c>
      <c r="CB85" s="88">
        <v>0.35142265299999997</v>
      </c>
      <c r="CC85" s="89">
        <v>7.7959399999999999</v>
      </c>
      <c r="CD85" s="88">
        <v>73.173599999999993</v>
      </c>
      <c r="CE85" s="88">
        <v>5.3</v>
      </c>
      <c r="CF85" s="88"/>
      <c r="CG85" s="88">
        <v>41.8</v>
      </c>
      <c r="CH85" s="88">
        <v>2</v>
      </c>
      <c r="CI85" s="88">
        <v>6.1728395061728399E-2</v>
      </c>
      <c r="CJ85" s="88">
        <v>-1</v>
      </c>
      <c r="CK85" s="88">
        <v>58.3</v>
      </c>
      <c r="CL85" s="88">
        <v>0.69199999999999995</v>
      </c>
      <c r="CM85" s="89">
        <v>41</v>
      </c>
      <c r="CN85" s="88">
        <v>47.6</v>
      </c>
      <c r="CO85" s="89">
        <v>4.3</v>
      </c>
      <c r="CP85" s="88">
        <v>0.37743409999999999</v>
      </c>
      <c r="CQ85" s="88">
        <v>36.973410000000001</v>
      </c>
      <c r="CR85" s="88">
        <v>0</v>
      </c>
      <c r="CS85" s="88">
        <v>16.988759999999999</v>
      </c>
      <c r="CT85" s="88">
        <v>32.090040000000002</v>
      </c>
      <c r="CU85" s="88">
        <v>2.7858900000000002</v>
      </c>
      <c r="CV85" s="88">
        <v>46.1</v>
      </c>
      <c r="CW85" s="88">
        <v>4.9000000000000004</v>
      </c>
      <c r="CX85" s="88">
        <v>44.55</v>
      </c>
      <c r="CY85" s="88">
        <v>1</v>
      </c>
      <c r="CZ85" s="88">
        <v>0</v>
      </c>
      <c r="DA85" s="88">
        <v>16</v>
      </c>
      <c r="DB85" s="88">
        <v>7</v>
      </c>
      <c r="DC85" s="88">
        <v>1</v>
      </c>
      <c r="DD85" s="88">
        <v>1</v>
      </c>
      <c r="DE85" s="88">
        <v>1</v>
      </c>
      <c r="DF85" s="88">
        <v>8</v>
      </c>
      <c r="DG85" s="89">
        <v>1</v>
      </c>
      <c r="DH85" s="89">
        <v>451.11557679999999</v>
      </c>
      <c r="DI85" s="89">
        <v>0</v>
      </c>
      <c r="DJ85" s="88">
        <v>3</v>
      </c>
      <c r="DK85" s="88">
        <v>1.7298951958429281</v>
      </c>
      <c r="DL85" s="89">
        <v>124.19047507129936</v>
      </c>
      <c r="DM85" s="89">
        <v>3</v>
      </c>
      <c r="DN85" s="89">
        <v>1.016</v>
      </c>
      <c r="DO85" s="88">
        <v>49</v>
      </c>
      <c r="DP85" s="88">
        <v>14</v>
      </c>
      <c r="DQ85" s="89">
        <v>-0.16691394089737999</v>
      </c>
      <c r="DR85" s="88">
        <v>1.7699115044247788</v>
      </c>
      <c r="DS85" s="88">
        <v>12.15666667</v>
      </c>
      <c r="DT85" s="88">
        <v>0.92225140661634597</v>
      </c>
      <c r="DU85" s="88">
        <v>0.35764129702576197</v>
      </c>
      <c r="DV85" s="88">
        <v>0.43940000000000001</v>
      </c>
      <c r="DW85" s="89">
        <v>65.400000000000006</v>
      </c>
      <c r="DX85" s="88">
        <v>67.3</v>
      </c>
      <c r="DY85" s="88">
        <v>61</v>
      </c>
      <c r="DZ85" s="89">
        <v>21.690264129999999</v>
      </c>
      <c r="EA85" s="88">
        <v>1</v>
      </c>
      <c r="EB85" s="89">
        <v>37.570206749999997</v>
      </c>
      <c r="EC85" s="88">
        <v>2.6110000000000002</v>
      </c>
      <c r="ED85" s="77"/>
    </row>
    <row r="86" spans="1:134" ht="15.75" customHeight="1" x14ac:dyDescent="0.25">
      <c r="A86" s="112" t="s">
        <v>175</v>
      </c>
      <c r="B86" s="113">
        <v>6</v>
      </c>
      <c r="C86" s="113" t="s">
        <v>120</v>
      </c>
      <c r="D86" s="77" t="s">
        <v>109</v>
      </c>
      <c r="E86" s="77"/>
      <c r="F86" s="77" t="s">
        <v>167</v>
      </c>
      <c r="G86" s="78">
        <f t="shared" si="7"/>
        <v>47.979398664137534</v>
      </c>
      <c r="H86" s="79">
        <f t="shared" ref="H86:L101" si="55">+(M86-MIN(M$6:M$153))/(100-MIN(M$6:M$153))*100</f>
        <v>27.222759262674419</v>
      </c>
      <c r="I86" s="79">
        <f t="shared" si="55"/>
        <v>47.659097911959655</v>
      </c>
      <c r="J86" s="79">
        <f t="shared" si="55"/>
        <v>47.471691509827039</v>
      </c>
      <c r="K86" s="79">
        <f t="shared" si="55"/>
        <v>52.201266879654476</v>
      </c>
      <c r="L86" s="79">
        <f t="shared" si="55"/>
        <v>65.34217775657207</v>
      </c>
      <c r="M86" s="80">
        <f t="shared" si="9"/>
        <v>12.5047435944934</v>
      </c>
      <c r="N86" s="80">
        <f t="shared" si="10"/>
        <v>13.63394284396623</v>
      </c>
      <c r="O86" s="80">
        <f t="shared" si="11"/>
        <v>20.913481692479348</v>
      </c>
      <c r="P86" s="80">
        <f t="shared" si="12"/>
        <v>31.280105713868277</v>
      </c>
      <c r="Q86" s="80">
        <f t="shared" si="13"/>
        <v>59.942103423695947</v>
      </c>
      <c r="R86" s="81">
        <f t="shared" ref="R86:BS90" si="56">IF(BY86="",VLOOKUP($B86,$Q$165:$BV$170,COLUMN(R$157)-$R$162),IF((BY86-BY$171)/(BY$170-BY$171)&lt;0,0,IF((BY86-BY$171)/(BY$170-BY$171)&gt;1,1,(BY86-BY$171)/(BY$170-BY$171))))</f>
        <v>0.36031713344316313</v>
      </c>
      <c r="S86" s="81">
        <f t="shared" si="56"/>
        <v>0.33499867926525656</v>
      </c>
      <c r="T86" s="81">
        <f t="shared" si="56"/>
        <v>9.0021162398276469E-2</v>
      </c>
      <c r="U86" s="81">
        <f t="shared" si="56"/>
        <v>0</v>
      </c>
      <c r="V86" s="81">
        <f t="shared" si="56"/>
        <v>0.57781024882955112</v>
      </c>
      <c r="W86" s="82">
        <f t="shared" si="56"/>
        <v>0.47864018984397316</v>
      </c>
      <c r="X86" s="82">
        <f t="shared" si="56"/>
        <v>0.29375000000000001</v>
      </c>
      <c r="Y86" s="82">
        <f t="shared" si="56"/>
        <v>0.32872727272727276</v>
      </c>
      <c r="Z86" s="82">
        <f t="shared" si="56"/>
        <v>0.626</v>
      </c>
      <c r="AA86" s="82">
        <f t="shared" si="56"/>
        <v>0.33333333333333331</v>
      </c>
      <c r="AB86" s="82">
        <f t="shared" si="56"/>
        <v>4.6201133416578178E-3</v>
      </c>
      <c r="AC86" s="82">
        <f t="shared" si="56"/>
        <v>0</v>
      </c>
      <c r="AD86" s="82">
        <f t="shared" si="56"/>
        <v>0.73114754098360657</v>
      </c>
      <c r="AE86" s="82">
        <f t="shared" si="56"/>
        <v>0.2333810063336986</v>
      </c>
      <c r="AF86" s="82">
        <f t="shared" si="56"/>
        <v>0.7</v>
      </c>
      <c r="AG86" s="82">
        <f t="shared" si="56"/>
        <v>0.90572390572390571</v>
      </c>
      <c r="AH86" s="82">
        <f t="shared" si="56"/>
        <v>0.41304347826086957</v>
      </c>
      <c r="AI86" s="82">
        <f t="shared" si="56"/>
        <v>1</v>
      </c>
      <c r="AJ86" s="82">
        <f t="shared" si="56"/>
        <v>1</v>
      </c>
      <c r="AK86" s="82">
        <f t="shared" si="56"/>
        <v>1.537753222836096E-2</v>
      </c>
      <c r="AL86" s="82">
        <f t="shared" si="56"/>
        <v>0.32816911871734361</v>
      </c>
      <c r="AM86" s="82">
        <f t="shared" si="56"/>
        <v>0.15203252000113204</v>
      </c>
      <c r="AN86" s="82">
        <f t="shared" si="56"/>
        <v>0.305251752084712</v>
      </c>
      <c r="AO86" s="82">
        <f t="shared" si="56"/>
        <v>0.16332888295505119</v>
      </c>
      <c r="AP86" s="82">
        <f t="shared" si="56"/>
        <v>0.86516853932584281</v>
      </c>
      <c r="AQ86" s="82">
        <f t="shared" si="56"/>
        <v>0.19351036538861535</v>
      </c>
      <c r="AR86" s="83">
        <f t="shared" si="56"/>
        <v>0.5</v>
      </c>
      <c r="AS86" s="83">
        <f t="shared" si="56"/>
        <v>0</v>
      </c>
      <c r="AT86" s="83">
        <f t="shared" si="56"/>
        <v>0.63157894736842102</v>
      </c>
      <c r="AU86" s="83">
        <f t="shared" si="56"/>
        <v>0.33333333333333331</v>
      </c>
      <c r="AV86" s="83">
        <f t="shared" si="56"/>
        <v>1</v>
      </c>
      <c r="AW86" s="83">
        <f t="shared" si="56"/>
        <v>1</v>
      </c>
      <c r="AX86" s="83">
        <f t="shared" si="56"/>
        <v>0.66666666666666696</v>
      </c>
      <c r="AY86" s="83">
        <f t="shared" si="56"/>
        <v>0.8571428571428571</v>
      </c>
      <c r="AZ86" s="83">
        <f t="shared" si="56"/>
        <v>0</v>
      </c>
      <c r="BA86" s="83">
        <f t="shared" si="56"/>
        <v>0</v>
      </c>
      <c r="BB86" s="83">
        <f t="shared" si="56"/>
        <v>4.9254046762665484E-3</v>
      </c>
      <c r="BC86" s="83">
        <f t="shared" si="56"/>
        <v>0.66666666666666663</v>
      </c>
      <c r="BD86" s="83">
        <f t="shared" si="56"/>
        <v>0.30416964737843166</v>
      </c>
      <c r="BE86" s="83">
        <f t="shared" si="56"/>
        <v>0.21931237687379834</v>
      </c>
      <c r="BF86" s="83">
        <f t="shared" si="56"/>
        <v>0.5</v>
      </c>
      <c r="BG86" s="83">
        <f t="shared" si="56"/>
        <v>2.6749999999999996E-2</v>
      </c>
      <c r="BH86" s="84">
        <f t="shared" si="56"/>
        <v>0.34848484848484851</v>
      </c>
      <c r="BI86" s="84">
        <f t="shared" si="56"/>
        <v>1</v>
      </c>
      <c r="BJ86" s="84">
        <f t="shared" si="56"/>
        <v>0.31739312986132284</v>
      </c>
      <c r="BK86" s="84">
        <f t="shared" si="56"/>
        <v>4.6073266978415621E-2</v>
      </c>
      <c r="BL86" s="84">
        <f t="shared" si="56"/>
        <v>0.17000908369551337</v>
      </c>
      <c r="BM86" s="84">
        <f t="shared" si="56"/>
        <v>7.4691448391003182E-2</v>
      </c>
      <c r="BN86" s="84">
        <f t="shared" si="56"/>
        <v>0.11062889145974671</v>
      </c>
      <c r="BO86" s="84">
        <f t="shared" si="56"/>
        <v>0.10541759322359276</v>
      </c>
      <c r="BP86" s="85">
        <f t="shared" si="56"/>
        <v>0.96577371157770031</v>
      </c>
      <c r="BQ86" s="85">
        <f t="shared" si="56"/>
        <v>0.88916055419722906</v>
      </c>
      <c r="BR86" s="85">
        <f t="shared" si="56"/>
        <v>0.99769135759716499</v>
      </c>
      <c r="BS86" s="85">
        <f t="shared" si="56"/>
        <v>0.48238956452505199</v>
      </c>
      <c r="BT86" s="86">
        <v>1</v>
      </c>
      <c r="BU86" s="85">
        <f t="shared" ref="BU86:BV101" si="57">IF(EB86="",VLOOKUP($B86,$Q$165:$BV$170,COLUMN(BU$157)-$R$162),IF((EB86-EB$171)/(EB$170-EB$171)&lt;0,0,IF((EB86-EB$171)/(EB$170-EB$171)&gt;1,1,(EB86-EB$171)/(EB$170-EB$171))))</f>
        <v>0.48488678332848617</v>
      </c>
      <c r="BV86" s="85">
        <f t="shared" si="57"/>
        <v>5.0277223356453363E-2</v>
      </c>
      <c r="BW86" s="87"/>
      <c r="BX86" s="87"/>
      <c r="BY86" s="88">
        <v>22.757999999999999</v>
      </c>
      <c r="BZ86" s="88">
        <v>2.0671834625323099E-2</v>
      </c>
      <c r="CA86" s="88">
        <v>150.30791207083189</v>
      </c>
      <c r="CB86" s="88">
        <v>0.85689747100000002</v>
      </c>
      <c r="CC86" s="89">
        <v>13.563459999999999</v>
      </c>
      <c r="CD86" s="88">
        <v>79.360830000000007</v>
      </c>
      <c r="CE86" s="88">
        <v>10.4</v>
      </c>
      <c r="CF86" s="88"/>
      <c r="CG86" s="88">
        <v>31.3</v>
      </c>
      <c r="CH86" s="88">
        <v>1</v>
      </c>
      <c r="CI86" s="88">
        <v>1.5608465608465599E-2</v>
      </c>
      <c r="CJ86" s="88">
        <v>-1</v>
      </c>
      <c r="CK86" s="88">
        <v>66.7</v>
      </c>
      <c r="CL86" s="88">
        <v>12.722</v>
      </c>
      <c r="CM86" s="89">
        <v>65</v>
      </c>
      <c r="CN86" s="88">
        <v>91.6</v>
      </c>
      <c r="CO86" s="89">
        <v>3.5</v>
      </c>
      <c r="CP86" s="88">
        <v>0.63213490000000006</v>
      </c>
      <c r="CQ86" s="88">
        <v>67.700029999999998</v>
      </c>
      <c r="CR86" s="88"/>
      <c r="CS86" s="88">
        <v>15.779540000000001</v>
      </c>
      <c r="CT86" s="88">
        <v>15.79669</v>
      </c>
      <c r="CU86" s="88">
        <v>6.9900900000000004</v>
      </c>
      <c r="CV86" s="88">
        <v>16.7</v>
      </c>
      <c r="CW86" s="88">
        <v>15.5</v>
      </c>
      <c r="CX86" s="88">
        <v>19.45</v>
      </c>
      <c r="CY86" s="88">
        <v>0.5</v>
      </c>
      <c r="CZ86" s="88">
        <v>0</v>
      </c>
      <c r="DA86" s="88">
        <v>15</v>
      </c>
      <c r="DB86" s="88">
        <v>3</v>
      </c>
      <c r="DC86" s="88">
        <v>1</v>
      </c>
      <c r="DD86" s="88">
        <v>4</v>
      </c>
      <c r="DE86" s="88">
        <v>0.66666666666666696</v>
      </c>
      <c r="DF86" s="88">
        <v>7</v>
      </c>
      <c r="DG86" s="89">
        <v>0</v>
      </c>
      <c r="DH86" s="89">
        <v>0</v>
      </c>
      <c r="DI86" s="89">
        <v>1.172465986</v>
      </c>
      <c r="DJ86" s="88">
        <v>2</v>
      </c>
      <c r="DK86" s="88">
        <v>2.318529876829118</v>
      </c>
      <c r="DL86" s="89">
        <v>423.99713810802007</v>
      </c>
      <c r="DM86" s="89">
        <v>3</v>
      </c>
      <c r="DN86" s="89">
        <v>1.107</v>
      </c>
      <c r="DO86" s="88">
        <v>51</v>
      </c>
      <c r="DP86" s="88">
        <v>14</v>
      </c>
      <c r="DQ86" s="89">
        <v>-1.4774705061470801</v>
      </c>
      <c r="DR86" s="88">
        <v>2.7964676198486123</v>
      </c>
      <c r="DS86" s="88">
        <v>42.813333329999999</v>
      </c>
      <c r="DT86" s="88">
        <v>1.5383820932287899</v>
      </c>
      <c r="DU86" s="88">
        <v>1.13014947753396</v>
      </c>
      <c r="DV86" s="88">
        <v>2.2755000000000001</v>
      </c>
      <c r="DW86" s="89">
        <v>97.4</v>
      </c>
      <c r="DX86" s="88">
        <v>93.2</v>
      </c>
      <c r="DY86" s="88">
        <v>99.8</v>
      </c>
      <c r="DZ86" s="89">
        <v>48.519835989999997</v>
      </c>
      <c r="EA86" s="88">
        <v>1</v>
      </c>
      <c r="EB86" s="89">
        <v>44.792662970000002</v>
      </c>
      <c r="EC86" s="88">
        <v>4.992</v>
      </c>
      <c r="ED86" s="77"/>
    </row>
    <row r="87" spans="1:134" ht="15.75" customHeight="1" x14ac:dyDescent="0.25">
      <c r="A87" s="112" t="s">
        <v>176</v>
      </c>
      <c r="B87" s="113">
        <v>3</v>
      </c>
      <c r="C87" s="113" t="s">
        <v>120</v>
      </c>
      <c r="D87" s="77" t="s">
        <v>124</v>
      </c>
      <c r="E87" s="77"/>
      <c r="F87" s="77" t="s">
        <v>94</v>
      </c>
      <c r="G87" s="78">
        <f t="shared" si="7"/>
        <v>47.265822773105981</v>
      </c>
      <c r="H87" s="79">
        <f t="shared" si="55"/>
        <v>36.513866183557738</v>
      </c>
      <c r="I87" s="79">
        <f t="shared" si="55"/>
        <v>45.154826576628018</v>
      </c>
      <c r="J87" s="79">
        <f t="shared" si="55"/>
        <v>46.194795406983786</v>
      </c>
      <c r="K87" s="79">
        <f t="shared" si="55"/>
        <v>51.601114238419775</v>
      </c>
      <c r="L87" s="79">
        <f t="shared" si="55"/>
        <v>56.864511459940594</v>
      </c>
      <c r="M87" s="80">
        <f t="shared" si="9"/>
        <v>23.674826083162596</v>
      </c>
      <c r="N87" s="80">
        <f t="shared" si="10"/>
        <v>9.5017243942790657</v>
      </c>
      <c r="O87" s="80">
        <f t="shared" si="11"/>
        <v>18.990989422750008</v>
      </c>
      <c r="P87" s="80">
        <f t="shared" si="12"/>
        <v>30.417270584800043</v>
      </c>
      <c r="Q87" s="80">
        <f t="shared" si="13"/>
        <v>50.143522389560744</v>
      </c>
      <c r="R87" s="81">
        <f t="shared" si="56"/>
        <v>0.27864497528830323</v>
      </c>
      <c r="S87" s="81">
        <f t="shared" si="56"/>
        <v>0.55767389542435308</v>
      </c>
      <c r="T87" s="81">
        <f t="shared" si="56"/>
        <v>7.8703296385612229E-2</v>
      </c>
      <c r="U87" s="81">
        <f t="shared" si="56"/>
        <v>0</v>
      </c>
      <c r="V87" s="81">
        <f t="shared" si="56"/>
        <v>0.46553022718849441</v>
      </c>
      <c r="W87" s="82">
        <f t="shared" si="56"/>
        <v>0.6163907827642624</v>
      </c>
      <c r="X87" s="82">
        <f t="shared" si="56"/>
        <v>0.21249999999999999</v>
      </c>
      <c r="Y87" s="82">
        <f t="shared" si="56"/>
        <v>0.18100000000000002</v>
      </c>
      <c r="Z87" s="82">
        <f t="shared" si="56"/>
        <v>0.64200000000000002</v>
      </c>
      <c r="AA87" s="82">
        <f t="shared" si="56"/>
        <v>0.66666666666666663</v>
      </c>
      <c r="AB87" s="82">
        <f t="shared" si="56"/>
        <v>8.5035059072135127E-2</v>
      </c>
      <c r="AC87" s="82">
        <f t="shared" si="56"/>
        <v>0.5</v>
      </c>
      <c r="AD87" s="82">
        <f t="shared" si="56"/>
        <v>0.64590163934426204</v>
      </c>
      <c r="AE87" s="82">
        <f t="shared" si="56"/>
        <v>0.28850833039246637</v>
      </c>
      <c r="AF87" s="82">
        <f t="shared" si="56"/>
        <v>0.94</v>
      </c>
      <c r="AG87" s="82">
        <f t="shared" si="56"/>
        <v>0.71941638608305269</v>
      </c>
      <c r="AH87" s="82">
        <f t="shared" si="56"/>
        <v>0.34782608695652178</v>
      </c>
      <c r="AI87" s="82">
        <f t="shared" si="56"/>
        <v>1</v>
      </c>
      <c r="AJ87" s="82">
        <f t="shared" si="56"/>
        <v>1</v>
      </c>
      <c r="AK87" s="82">
        <f t="shared" si="56"/>
        <v>0</v>
      </c>
      <c r="AL87" s="82">
        <f t="shared" si="56"/>
        <v>0.81560667492506123</v>
      </c>
      <c r="AM87" s="82">
        <f t="shared" si="56"/>
        <v>0.42901934960794946</v>
      </c>
      <c r="AN87" s="82">
        <f t="shared" si="56"/>
        <v>0.2348471007226885</v>
      </c>
      <c r="AO87" s="82">
        <f t="shared" si="56"/>
        <v>0.45653027566166665</v>
      </c>
      <c r="AP87" s="82">
        <f t="shared" si="56"/>
        <v>0.24157303370786526</v>
      </c>
      <c r="AQ87" s="82">
        <f t="shared" si="56"/>
        <v>0.39041808222977187</v>
      </c>
      <c r="AR87" s="83">
        <f t="shared" si="56"/>
        <v>0</v>
      </c>
      <c r="AS87" s="83">
        <f t="shared" si="56"/>
        <v>0.5</v>
      </c>
      <c r="AT87" s="83">
        <f t="shared" si="56"/>
        <v>0.52631578947368418</v>
      </c>
      <c r="AU87" s="83">
        <f t="shared" si="56"/>
        <v>0.88888888888888884</v>
      </c>
      <c r="AV87" s="83">
        <f t="shared" si="56"/>
        <v>1</v>
      </c>
      <c r="AW87" s="83">
        <f t="shared" si="56"/>
        <v>0</v>
      </c>
      <c r="AX87" s="83">
        <f t="shared" si="56"/>
        <v>1</v>
      </c>
      <c r="AY87" s="83">
        <f t="shared" si="56"/>
        <v>1</v>
      </c>
      <c r="AZ87" s="83">
        <f t="shared" si="56"/>
        <v>0</v>
      </c>
      <c r="BA87" s="83">
        <f t="shared" si="56"/>
        <v>2.2466806898130897E-4</v>
      </c>
      <c r="BB87" s="83">
        <f t="shared" si="56"/>
        <v>0</v>
      </c>
      <c r="BC87" s="83">
        <f t="shared" si="56"/>
        <v>1</v>
      </c>
      <c r="BD87" s="83">
        <f t="shared" si="56"/>
        <v>0.10324014236289787</v>
      </c>
      <c r="BE87" s="83">
        <f t="shared" si="56"/>
        <v>0.35218006287095288</v>
      </c>
      <c r="BF87" s="83">
        <f t="shared" si="56"/>
        <v>0.75</v>
      </c>
      <c r="BG87" s="83">
        <f t="shared" si="56"/>
        <v>6.7499999999999782E-3</v>
      </c>
      <c r="BH87" s="84">
        <f t="shared" si="56"/>
        <v>0.21212121212121213</v>
      </c>
      <c r="BI87" s="84">
        <f t="shared" si="56"/>
        <v>0.7142857142857143</v>
      </c>
      <c r="BJ87" s="84">
        <f t="shared" si="56"/>
        <v>0.31816261878915375</v>
      </c>
      <c r="BK87" s="84">
        <f t="shared" si="56"/>
        <v>0.52870994228956769</v>
      </c>
      <c r="BL87" s="84">
        <f t="shared" si="56"/>
        <v>0.35208505821880703</v>
      </c>
      <c r="BM87" s="84">
        <f t="shared" si="56"/>
        <v>5.3272635811235508E-2</v>
      </c>
      <c r="BN87" s="84">
        <f t="shared" si="56"/>
        <v>0.10327751821107879</v>
      </c>
      <c r="BO87" s="84">
        <f t="shared" si="56"/>
        <v>4.7953451852524892E-2</v>
      </c>
      <c r="BP87" s="85">
        <f t="shared" si="56"/>
        <v>0.76831435529520187</v>
      </c>
      <c r="BQ87" s="85">
        <f t="shared" si="56"/>
        <v>0.77995110024449876</v>
      </c>
      <c r="BR87" s="85">
        <f t="shared" si="56"/>
        <v>0.94373164340709448</v>
      </c>
      <c r="BS87" s="85">
        <f t="shared" si="56"/>
        <v>0.25729269142890737</v>
      </c>
      <c r="BT87" s="86">
        <v>1</v>
      </c>
      <c r="BU87" s="85">
        <f t="shared" si="57"/>
        <v>0.38866723653339058</v>
      </c>
      <c r="BV87" s="85">
        <f t="shared" si="57"/>
        <v>0.10817823182567546</v>
      </c>
      <c r="BW87" s="87"/>
      <c r="BX87" s="87"/>
      <c r="BY87" s="88">
        <v>18.792000000000002</v>
      </c>
      <c r="BZ87" s="88">
        <v>0.17099567099567101</v>
      </c>
      <c r="CA87" s="88">
        <v>132.40703470969319</v>
      </c>
      <c r="CB87" s="88">
        <v>0.62029886700000003</v>
      </c>
      <c r="CC87" s="89">
        <v>10.927809999999999</v>
      </c>
      <c r="CD87" s="88">
        <v>84.796350000000004</v>
      </c>
      <c r="CE87" s="88">
        <v>7.8</v>
      </c>
      <c r="CF87" s="88">
        <v>18.100000000000001</v>
      </c>
      <c r="CG87" s="88">
        <v>32.1</v>
      </c>
      <c r="CH87" s="88">
        <v>2</v>
      </c>
      <c r="CI87" s="88">
        <v>7.2398589065255703E-2</v>
      </c>
      <c r="CJ87" s="88">
        <v>0</v>
      </c>
      <c r="CK87" s="88">
        <v>64.099999999999994</v>
      </c>
      <c r="CL87" s="88">
        <v>15.69</v>
      </c>
      <c r="CM87" s="89">
        <v>77</v>
      </c>
      <c r="CN87" s="88">
        <v>75</v>
      </c>
      <c r="CO87" s="89">
        <v>3.2</v>
      </c>
      <c r="CP87" s="88">
        <v>0.53602729999999998</v>
      </c>
      <c r="CQ87" s="88">
        <v>55.648609999999998</v>
      </c>
      <c r="CR87" s="88">
        <v>0</v>
      </c>
      <c r="CS87" s="88">
        <v>31.920439999999999</v>
      </c>
      <c r="CT87" s="88">
        <v>29.694410000000001</v>
      </c>
      <c r="CU87" s="88">
        <v>5.37934</v>
      </c>
      <c r="CV87" s="88">
        <v>44.7</v>
      </c>
      <c r="CW87" s="88">
        <v>4.4000000000000004</v>
      </c>
      <c r="CX87" s="88">
        <v>37.200000000000003</v>
      </c>
      <c r="CY87" s="88">
        <v>0</v>
      </c>
      <c r="CZ87" s="88">
        <v>0.5</v>
      </c>
      <c r="DA87" s="88">
        <v>13</v>
      </c>
      <c r="DB87" s="88">
        <v>8</v>
      </c>
      <c r="DC87" s="88">
        <v>1</v>
      </c>
      <c r="DD87" s="88">
        <v>1</v>
      </c>
      <c r="DE87" s="88">
        <v>1</v>
      </c>
      <c r="DF87" s="88">
        <v>8</v>
      </c>
      <c r="DG87" s="89">
        <v>0</v>
      </c>
      <c r="DH87" s="89">
        <v>9.0071361000000003E-2</v>
      </c>
      <c r="DI87" s="89">
        <v>0</v>
      </c>
      <c r="DJ87" s="88">
        <v>3</v>
      </c>
      <c r="DK87" s="88">
        <v>0.86799238883372209</v>
      </c>
      <c r="DL87" s="89">
        <v>657.42803380859311</v>
      </c>
      <c r="DM87" s="89">
        <v>4</v>
      </c>
      <c r="DN87" s="89">
        <v>1.0269999999999999</v>
      </c>
      <c r="DO87" s="88">
        <v>42</v>
      </c>
      <c r="DP87" s="88">
        <v>12</v>
      </c>
      <c r="DQ87" s="89">
        <v>-1.4615561669883601</v>
      </c>
      <c r="DR87" s="88">
        <v>32.090631528201833</v>
      </c>
      <c r="DS87" s="88">
        <v>88.08</v>
      </c>
      <c r="DT87" s="88">
        <v>1.2550161617648199</v>
      </c>
      <c r="DU87" s="88">
        <v>1.0584059557255601</v>
      </c>
      <c r="DV87" s="88">
        <v>1.0544</v>
      </c>
      <c r="DW87" s="89">
        <v>82.4</v>
      </c>
      <c r="DX87" s="88">
        <v>86.5</v>
      </c>
      <c r="DY87" s="88">
        <v>95.125416000000001</v>
      </c>
      <c r="DZ87" s="89">
        <v>26.915075330000001</v>
      </c>
      <c r="EA87" s="88">
        <v>1</v>
      </c>
      <c r="EB87" s="89">
        <v>37.004788599999998</v>
      </c>
      <c r="EC87" s="88">
        <v>10.06</v>
      </c>
      <c r="ED87" s="77"/>
    </row>
    <row r="88" spans="1:134" ht="15.75" customHeight="1" x14ac:dyDescent="0.25">
      <c r="A88" s="112" t="s">
        <v>177</v>
      </c>
      <c r="B88" s="113">
        <v>1</v>
      </c>
      <c r="C88" s="113" t="s">
        <v>120</v>
      </c>
      <c r="D88" s="77" t="s">
        <v>124</v>
      </c>
      <c r="E88" s="77"/>
      <c r="F88" s="77" t="s">
        <v>145</v>
      </c>
      <c r="G88" s="78">
        <f t="shared" si="7"/>
        <v>47.204203669882247</v>
      </c>
      <c r="H88" s="79">
        <f t="shared" si="55"/>
        <v>24.088499160992356</v>
      </c>
      <c r="I88" s="79">
        <f t="shared" si="55"/>
        <v>46.337418982786851</v>
      </c>
      <c r="J88" s="79">
        <f t="shared" si="55"/>
        <v>48.093629042157922</v>
      </c>
      <c r="K88" s="79">
        <f t="shared" si="55"/>
        <v>52.13849475939243</v>
      </c>
      <c r="L88" s="79">
        <f t="shared" si="55"/>
        <v>65.362976404081678</v>
      </c>
      <c r="M88" s="80">
        <f t="shared" si="9"/>
        <v>8.7366302604360104</v>
      </c>
      <c r="N88" s="80">
        <f t="shared" si="10"/>
        <v>11.453082496032962</v>
      </c>
      <c r="O88" s="80">
        <f t="shared" si="11"/>
        <v>21.849869622161528</v>
      </c>
      <c r="P88" s="80">
        <f t="shared" si="12"/>
        <v>31.189858688750206</v>
      </c>
      <c r="Q88" s="80">
        <f t="shared" si="13"/>
        <v>59.966142731907958</v>
      </c>
      <c r="R88" s="81">
        <f t="shared" si="56"/>
        <v>0.18679983525535426</v>
      </c>
      <c r="S88" s="81">
        <f t="shared" si="56"/>
        <v>6.4166050595625662E-2</v>
      </c>
      <c r="T88" s="81">
        <f t="shared" si="56"/>
        <v>0.11434992096338953</v>
      </c>
      <c r="U88" s="81">
        <f t="shared" si="56"/>
        <v>0</v>
      </c>
      <c r="V88" s="81">
        <f t="shared" si="56"/>
        <v>0</v>
      </c>
      <c r="W88" s="82">
        <f t="shared" si="56"/>
        <v>0.6139282354616924</v>
      </c>
      <c r="X88" s="82">
        <f t="shared" si="56"/>
        <v>0.05</v>
      </c>
      <c r="Y88" s="82">
        <f t="shared" si="56"/>
        <v>8.1000000000000003E-2</v>
      </c>
      <c r="Z88" s="82">
        <f t="shared" si="56"/>
        <v>0.39600000000000002</v>
      </c>
      <c r="AA88" s="82">
        <f t="shared" si="56"/>
        <v>0.66666666666666663</v>
      </c>
      <c r="AB88" s="82">
        <f t="shared" si="56"/>
        <v>8.2047834021707747E-2</v>
      </c>
      <c r="AC88" s="82">
        <f t="shared" si="56"/>
        <v>0</v>
      </c>
      <c r="AD88" s="82">
        <f t="shared" si="56"/>
        <v>0.58360655737704914</v>
      </c>
      <c r="AE88" s="82">
        <f t="shared" si="56"/>
        <v>6.7237504411300358E-2</v>
      </c>
      <c r="AF88" s="82">
        <f t="shared" si="56"/>
        <v>0.38</v>
      </c>
      <c r="AG88" s="82">
        <f t="shared" si="56"/>
        <v>0.56004489337822672</v>
      </c>
      <c r="AH88" s="82">
        <f t="shared" si="56"/>
        <v>0.69565217391304346</v>
      </c>
      <c r="AI88" s="82">
        <f t="shared" si="56"/>
        <v>1</v>
      </c>
      <c r="AJ88" s="82">
        <f t="shared" si="56"/>
        <v>1</v>
      </c>
      <c r="AK88" s="82">
        <f t="shared" si="56"/>
        <v>0</v>
      </c>
      <c r="AL88" s="82">
        <f t="shared" si="56"/>
        <v>0.2294292587557204</v>
      </c>
      <c r="AM88" s="82">
        <f t="shared" si="56"/>
        <v>0.16723262300133171</v>
      </c>
      <c r="AN88" s="82">
        <f t="shared" si="56"/>
        <v>9.5679079798203198E-2</v>
      </c>
      <c r="AO88" s="82">
        <f t="shared" si="56"/>
        <v>0.57695227623759793</v>
      </c>
      <c r="AP88" s="82">
        <f t="shared" si="56"/>
        <v>0.1910112359550562</v>
      </c>
      <c r="AQ88" s="82">
        <f t="shared" si="56"/>
        <v>0.52298412258198701</v>
      </c>
      <c r="AR88" s="83">
        <f t="shared" si="56"/>
        <v>0</v>
      </c>
      <c r="AS88" s="83">
        <f t="shared" si="56"/>
        <v>0.5</v>
      </c>
      <c r="AT88" s="83">
        <f t="shared" si="56"/>
        <v>0.36842105263157893</v>
      </c>
      <c r="AU88" s="83">
        <f t="shared" si="56"/>
        <v>0.55555555555555558</v>
      </c>
      <c r="AV88" s="83">
        <f t="shared" si="56"/>
        <v>0</v>
      </c>
      <c r="AW88" s="83">
        <f t="shared" si="56"/>
        <v>0</v>
      </c>
      <c r="AX88" s="83">
        <f t="shared" si="56"/>
        <v>1</v>
      </c>
      <c r="AY88" s="83">
        <f t="shared" si="56"/>
        <v>0.5714285714285714</v>
      </c>
      <c r="AZ88" s="83">
        <f t="shared" si="56"/>
        <v>1</v>
      </c>
      <c r="BA88" s="83">
        <f t="shared" si="56"/>
        <v>6.5028486093837851E-2</v>
      </c>
      <c r="BB88" s="83">
        <f t="shared" si="56"/>
        <v>8.0798268979846627E-2</v>
      </c>
      <c r="BC88" s="83">
        <f t="shared" si="56"/>
        <v>0.33333333333333331</v>
      </c>
      <c r="BD88" s="83">
        <f t="shared" si="56"/>
        <v>0.10436761277677742</v>
      </c>
      <c r="BE88" s="83">
        <f t="shared" si="56"/>
        <v>0.12690935834433617</v>
      </c>
      <c r="BF88" s="83">
        <f t="shared" si="56"/>
        <v>0.25</v>
      </c>
      <c r="BG88" s="83">
        <f t="shared" si="56"/>
        <v>0.13624999999999998</v>
      </c>
      <c r="BH88" s="84">
        <f t="shared" si="56"/>
        <v>0.45454545454545453</v>
      </c>
      <c r="BI88" s="84">
        <f t="shared" si="56"/>
        <v>0.8571428571428571</v>
      </c>
      <c r="BJ88" s="84">
        <f t="shared" si="56"/>
        <v>0.36899782925021646</v>
      </c>
      <c r="BK88" s="84">
        <f t="shared" si="56"/>
        <v>7.9222068779130933E-2</v>
      </c>
      <c r="BL88" s="84">
        <f t="shared" si="56"/>
        <v>0.32091225698644438</v>
      </c>
      <c r="BM88" s="84">
        <f t="shared" si="56"/>
        <v>8.0552363218219084E-2</v>
      </c>
      <c r="BN88" s="84">
        <f t="shared" si="56"/>
        <v>3.1775458697238912E-2</v>
      </c>
      <c r="BO88" s="84">
        <f t="shared" si="56"/>
        <v>7.9073783265748362E-2</v>
      </c>
      <c r="BP88" s="85">
        <f t="shared" si="56"/>
        <v>0.63535838873165273</v>
      </c>
      <c r="BQ88" s="85">
        <f t="shared" si="56"/>
        <v>0.66585167074164631</v>
      </c>
      <c r="BR88" s="85">
        <f t="shared" si="56"/>
        <v>0.96548579607761664</v>
      </c>
      <c r="BS88" s="85">
        <f t="shared" si="56"/>
        <v>0.20583388617038006</v>
      </c>
      <c r="BT88" s="86">
        <v>1</v>
      </c>
      <c r="BU88" s="85">
        <f t="shared" si="57"/>
        <v>0.12184043924922085</v>
      </c>
      <c r="BV88" s="85">
        <f t="shared" si="57"/>
        <v>6.7848602801138372E-2</v>
      </c>
      <c r="BW88" s="87"/>
      <c r="BX88" s="87"/>
      <c r="BY88" s="88">
        <v>14.332000000000001</v>
      </c>
      <c r="BZ88" s="88">
        <v>-0.162162162162162</v>
      </c>
      <c r="CA88" s="88">
        <v>188.78743841754141</v>
      </c>
      <c r="CB88" s="88">
        <v>0.53110743300000007</v>
      </c>
      <c r="CC88" s="89">
        <v>-2.6256300000000001</v>
      </c>
      <c r="CD88" s="88">
        <v>84.699179999999998</v>
      </c>
      <c r="CE88" s="88">
        <v>2.6</v>
      </c>
      <c r="CF88" s="88">
        <v>8.1</v>
      </c>
      <c r="CG88" s="88">
        <v>19.8</v>
      </c>
      <c r="CH88" s="88">
        <v>2</v>
      </c>
      <c r="CI88" s="88">
        <v>7.0288970288970298E-2</v>
      </c>
      <c r="CJ88" s="88">
        <v>-1</v>
      </c>
      <c r="CK88" s="88">
        <v>62.2</v>
      </c>
      <c r="CL88" s="88">
        <v>3.7770000000000001</v>
      </c>
      <c r="CM88" s="89">
        <v>49</v>
      </c>
      <c r="CN88" s="88">
        <v>60.8</v>
      </c>
      <c r="CO88" s="89">
        <v>4.8</v>
      </c>
      <c r="CP88" s="88">
        <v>0.51864259999999995</v>
      </c>
      <c r="CQ88" s="88">
        <v>58.870550000000001</v>
      </c>
      <c r="CR88" s="88">
        <v>0</v>
      </c>
      <c r="CS88" s="88">
        <v>12.50989</v>
      </c>
      <c r="CT88" s="88">
        <v>16.559349999999998</v>
      </c>
      <c r="CU88" s="88">
        <v>2.1953900000000002</v>
      </c>
      <c r="CV88" s="88">
        <v>56.2</v>
      </c>
      <c r="CW88" s="88">
        <v>3.5</v>
      </c>
      <c r="CX88" s="88">
        <v>49.15</v>
      </c>
      <c r="CY88" s="88">
        <v>0</v>
      </c>
      <c r="CZ88" s="88">
        <v>0.5</v>
      </c>
      <c r="DA88" s="88">
        <v>10</v>
      </c>
      <c r="DB88" s="88">
        <v>5</v>
      </c>
      <c r="DC88" s="88">
        <v>0</v>
      </c>
      <c r="DD88" s="88">
        <v>1</v>
      </c>
      <c r="DE88" s="88">
        <v>1</v>
      </c>
      <c r="DF88" s="88">
        <v>5</v>
      </c>
      <c r="DG88" s="89">
        <v>1</v>
      </c>
      <c r="DH88" s="89">
        <v>26.07047932</v>
      </c>
      <c r="DI88" s="89">
        <v>19.233591619999999</v>
      </c>
      <c r="DJ88" s="88">
        <v>1</v>
      </c>
      <c r="DK88" s="88">
        <v>0.87613175145152944</v>
      </c>
      <c r="DL88" s="89">
        <v>261.65729438385875</v>
      </c>
      <c r="DM88" s="89">
        <v>2</v>
      </c>
      <c r="DN88" s="89">
        <v>1.5449999999999999</v>
      </c>
      <c r="DO88" s="88">
        <v>58</v>
      </c>
      <c r="DP88" s="88">
        <v>13</v>
      </c>
      <c r="DQ88" s="89">
        <v>-0.41019759479579898</v>
      </c>
      <c r="DR88" s="88">
        <v>4.8084706088250089</v>
      </c>
      <c r="DS88" s="88">
        <v>80.33</v>
      </c>
      <c r="DT88" s="88">
        <v>1.61592063945118</v>
      </c>
      <c r="DU88" s="88">
        <v>0.36060305651809399</v>
      </c>
      <c r="DV88" s="88">
        <v>1.7157</v>
      </c>
      <c r="DW88" s="89">
        <v>72.3</v>
      </c>
      <c r="DX88" s="88">
        <v>79.5</v>
      </c>
      <c r="DY88" s="88">
        <v>97.01</v>
      </c>
      <c r="DZ88" s="89">
        <v>21.976067709999999</v>
      </c>
      <c r="EA88" s="88">
        <v>1</v>
      </c>
      <c r="EB88" s="89">
        <v>15.40820407</v>
      </c>
      <c r="EC88" s="88">
        <v>6.53</v>
      </c>
      <c r="ED88" s="77"/>
    </row>
    <row r="89" spans="1:134" ht="15.75" customHeight="1" x14ac:dyDescent="0.25">
      <c r="A89" s="112" t="s">
        <v>178</v>
      </c>
      <c r="B89" s="113">
        <v>5</v>
      </c>
      <c r="C89" s="113" t="s">
        <v>108</v>
      </c>
      <c r="D89" s="77" t="s">
        <v>124</v>
      </c>
      <c r="E89" s="77"/>
      <c r="F89" s="77" t="s">
        <v>130</v>
      </c>
      <c r="G89" s="78">
        <f t="shared" si="7"/>
        <v>47.185247072657049</v>
      </c>
      <c r="H89" s="79">
        <f t="shared" si="55"/>
        <v>47.948981676610146</v>
      </c>
      <c r="I89" s="79">
        <f t="shared" si="55"/>
        <v>36.89305013448049</v>
      </c>
      <c r="J89" s="79">
        <f t="shared" si="55"/>
        <v>39.666918739410342</v>
      </c>
      <c r="K89" s="79">
        <f t="shared" si="55"/>
        <v>60.489230867685386</v>
      </c>
      <c r="L89" s="79">
        <f t="shared" si="55"/>
        <v>50.928053945098895</v>
      </c>
      <c r="M89" s="80">
        <f t="shared" si="9"/>
        <v>37.422508077625203</v>
      </c>
      <c r="N89" s="80">
        <f t="shared" si="10"/>
        <v>-4.1307700402394172</v>
      </c>
      <c r="O89" s="80">
        <f t="shared" si="11"/>
        <v>9.1626311066647421</v>
      </c>
      <c r="P89" s="80">
        <f t="shared" si="12"/>
        <v>43.195651836623618</v>
      </c>
      <c r="Q89" s="80">
        <f t="shared" si="13"/>
        <v>43.282098740697585</v>
      </c>
      <c r="R89" s="81">
        <f t="shared" si="56"/>
        <v>0.5275535420098848</v>
      </c>
      <c r="S89" s="81">
        <f t="shared" si="56"/>
        <v>0.38680288921143369</v>
      </c>
      <c r="T89" s="81">
        <f t="shared" si="56"/>
        <v>6.5699384225381074E-2</v>
      </c>
      <c r="U89" s="81">
        <f t="shared" si="56"/>
        <v>0</v>
      </c>
      <c r="V89" s="81">
        <f t="shared" si="56"/>
        <v>0.18316002027784048</v>
      </c>
      <c r="W89" s="82">
        <f t="shared" si="56"/>
        <v>0.43326743267507312</v>
      </c>
      <c r="X89" s="82">
        <f t="shared" si="56"/>
        <v>0.2</v>
      </c>
      <c r="Y89" s="82">
        <f t="shared" si="56"/>
        <v>0.9840000000000001</v>
      </c>
      <c r="Z89" s="82">
        <f t="shared" si="56"/>
        <v>0.82599999999999996</v>
      </c>
      <c r="AA89" s="82">
        <f t="shared" si="56"/>
        <v>1</v>
      </c>
      <c r="AB89" s="82">
        <f t="shared" si="56"/>
        <v>5.2444529824224297E-2</v>
      </c>
      <c r="AC89" s="82">
        <f t="shared" si="56"/>
        <v>0.5</v>
      </c>
      <c r="AD89" s="82">
        <f t="shared" si="56"/>
        <v>0.42950819672131141</v>
      </c>
      <c r="AE89" s="82">
        <f t="shared" si="56"/>
        <v>6.6197366221512274E-2</v>
      </c>
      <c r="AF89" s="82">
        <f t="shared" si="56"/>
        <v>0.57999999999999996</v>
      </c>
      <c r="AG89" s="82">
        <f t="shared" si="56"/>
        <v>0.26374859708193044</v>
      </c>
      <c r="AH89" s="82">
        <f t="shared" si="56"/>
        <v>0.39130434782608697</v>
      </c>
      <c r="AI89" s="82">
        <f t="shared" si="56"/>
        <v>1</v>
      </c>
      <c r="AJ89" s="82">
        <f t="shared" si="56"/>
        <v>1</v>
      </c>
      <c r="AK89" s="82">
        <f t="shared" si="56"/>
        <v>0</v>
      </c>
      <c r="AL89" s="82">
        <f t="shared" si="56"/>
        <v>0.65599970767456917</v>
      </c>
      <c r="AM89" s="82">
        <f t="shared" si="56"/>
        <v>0.43069370076448943</v>
      </c>
      <c r="AN89" s="82">
        <f t="shared" si="56"/>
        <v>0.66547879533849741</v>
      </c>
      <c r="AO89" s="82">
        <f t="shared" si="56"/>
        <v>0.32563679677478474</v>
      </c>
      <c r="AP89" s="82">
        <f t="shared" si="56"/>
        <v>1</v>
      </c>
      <c r="AQ89" s="82">
        <f t="shared" si="56"/>
        <v>0.26062539000207996</v>
      </c>
      <c r="AR89" s="83">
        <f t="shared" si="56"/>
        <v>1</v>
      </c>
      <c r="AS89" s="83">
        <f t="shared" si="56"/>
        <v>0</v>
      </c>
      <c r="AT89" s="83">
        <f t="shared" si="56"/>
        <v>0.52631578947368418</v>
      </c>
      <c r="AU89" s="83">
        <f t="shared" si="56"/>
        <v>0.33333333333333331</v>
      </c>
      <c r="AV89" s="83">
        <f t="shared" si="56"/>
        <v>1</v>
      </c>
      <c r="AW89" s="83">
        <f t="shared" si="56"/>
        <v>0.33333333333333331</v>
      </c>
      <c r="AX89" s="83">
        <f t="shared" si="56"/>
        <v>1</v>
      </c>
      <c r="AY89" s="83">
        <f t="shared" si="56"/>
        <v>0.42857142857142855</v>
      </c>
      <c r="AZ89" s="83">
        <f t="shared" si="56"/>
        <v>0</v>
      </c>
      <c r="BA89" s="83">
        <f t="shared" si="56"/>
        <v>2.2163737171016036E-3</v>
      </c>
      <c r="BB89" s="83">
        <f t="shared" si="56"/>
        <v>1.1600654507600677E-2</v>
      </c>
      <c r="BC89" s="83">
        <f t="shared" si="56"/>
        <v>0.66666666666666663</v>
      </c>
      <c r="BD89" s="83">
        <f t="shared" si="56"/>
        <v>0.55992404459520639</v>
      </c>
      <c r="BE89" s="83">
        <f t="shared" si="56"/>
        <v>0.33466657100592018</v>
      </c>
      <c r="BF89" s="83">
        <f t="shared" si="56"/>
        <v>0.5</v>
      </c>
      <c r="BG89" s="83">
        <f t="shared" si="56"/>
        <v>6.2499999999999778E-3</v>
      </c>
      <c r="BH89" s="84">
        <f t="shared" si="56"/>
        <v>0.84848484848484851</v>
      </c>
      <c r="BI89" s="84">
        <f t="shared" si="56"/>
        <v>0.8571428571428571</v>
      </c>
      <c r="BJ89" s="84">
        <f t="shared" si="56"/>
        <v>0.56735733159438595</v>
      </c>
      <c r="BK89" s="84">
        <f t="shared" si="56"/>
        <v>0</v>
      </c>
      <c r="BL89" s="84">
        <f t="shared" si="56"/>
        <v>5.7478623187610441E-2</v>
      </c>
      <c r="BM89" s="84">
        <f t="shared" si="56"/>
        <v>0.27256596782552478</v>
      </c>
      <c r="BN89" s="84">
        <f t="shared" si="56"/>
        <v>0.14362655261724938</v>
      </c>
      <c r="BO89" s="84">
        <f t="shared" si="56"/>
        <v>7.1487820126762094E-2</v>
      </c>
      <c r="BP89" s="85">
        <f t="shared" si="56"/>
        <v>0.40103995260975445</v>
      </c>
      <c r="BQ89" s="85">
        <f t="shared" si="56"/>
        <v>0.74898125509372449</v>
      </c>
      <c r="BR89" s="85">
        <f t="shared" si="56"/>
        <v>0.41780403941177291</v>
      </c>
      <c r="BS89" s="85">
        <f t="shared" si="56"/>
        <v>0.20928197587804451</v>
      </c>
      <c r="BT89" s="86">
        <v>1</v>
      </c>
      <c r="BU89" s="85">
        <f t="shared" si="57"/>
        <v>0.19642034298221522</v>
      </c>
      <c r="BV89" s="85">
        <f t="shared" si="57"/>
        <v>4.8780571401151843E-2</v>
      </c>
      <c r="BW89" s="87"/>
      <c r="BX89" s="87"/>
      <c r="BY89" s="88">
        <v>30.879000000000001</v>
      </c>
      <c r="BZ89" s="88">
        <v>5.5643879173290903E-2</v>
      </c>
      <c r="CA89" s="88">
        <v>111.8394262457968</v>
      </c>
      <c r="CB89" s="88">
        <v>0.61062114299999992</v>
      </c>
      <c r="CC89" s="89">
        <v>4.29948</v>
      </c>
      <c r="CD89" s="88">
        <v>77.570459999999997</v>
      </c>
      <c r="CE89" s="88">
        <v>7.4</v>
      </c>
      <c r="CF89" s="88">
        <v>98.4</v>
      </c>
      <c r="CG89" s="88">
        <v>41.3</v>
      </c>
      <c r="CH89" s="88">
        <v>3</v>
      </c>
      <c r="CI89" s="88">
        <v>4.9382716049382699E-2</v>
      </c>
      <c r="CJ89" s="88">
        <v>0</v>
      </c>
      <c r="CK89" s="88">
        <v>57.5</v>
      </c>
      <c r="CL89" s="88">
        <v>3.7210000000000001</v>
      </c>
      <c r="CM89" s="89">
        <v>59</v>
      </c>
      <c r="CN89" s="88">
        <v>34.4</v>
      </c>
      <c r="CO89" s="89">
        <v>3.4</v>
      </c>
      <c r="CP89" s="88">
        <v>0.64003650000000001</v>
      </c>
      <c r="CQ89" s="88">
        <v>67.526290000000003</v>
      </c>
      <c r="CR89" s="88">
        <v>0</v>
      </c>
      <c r="CS89" s="88">
        <v>26.635249999999999</v>
      </c>
      <c r="CT89" s="88">
        <v>29.778420000000001</v>
      </c>
      <c r="CU89" s="88">
        <v>15.231529999999999</v>
      </c>
      <c r="CV89" s="88">
        <v>32.200000000000003</v>
      </c>
      <c r="CW89" s="88">
        <v>23.4</v>
      </c>
      <c r="CX89" s="88">
        <v>25.5</v>
      </c>
      <c r="CY89" s="88">
        <v>1</v>
      </c>
      <c r="CZ89" s="88">
        <v>0</v>
      </c>
      <c r="DA89" s="88">
        <v>13</v>
      </c>
      <c r="DB89" s="88">
        <v>3</v>
      </c>
      <c r="DC89" s="88">
        <v>1</v>
      </c>
      <c r="DD89" s="88">
        <v>2</v>
      </c>
      <c r="DE89" s="88">
        <v>1</v>
      </c>
      <c r="DF89" s="88">
        <v>4</v>
      </c>
      <c r="DG89" s="89">
        <v>0</v>
      </c>
      <c r="DH89" s="89">
        <v>0.88856328399999995</v>
      </c>
      <c r="DI89" s="89">
        <v>2.7614731620000001</v>
      </c>
      <c r="DJ89" s="88">
        <v>2</v>
      </c>
      <c r="DK89" s="88">
        <v>4.1648557355123241</v>
      </c>
      <c r="DL89" s="89">
        <v>626.6591522538497</v>
      </c>
      <c r="DM89" s="89">
        <v>3</v>
      </c>
      <c r="DN89" s="89">
        <v>1.0249999999999999</v>
      </c>
      <c r="DO89" s="88">
        <v>84</v>
      </c>
      <c r="DP89" s="88">
        <v>13</v>
      </c>
      <c r="DQ89" s="89">
        <v>3.6922141248356102</v>
      </c>
      <c r="DR89" s="88">
        <v>0</v>
      </c>
      <c r="DS89" s="88">
        <v>14.83666667</v>
      </c>
      <c r="DT89" s="88">
        <v>4.1562161726732096</v>
      </c>
      <c r="DU89" s="88">
        <v>1.45218025230226</v>
      </c>
      <c r="DV89" s="88">
        <v>1.5545</v>
      </c>
      <c r="DW89" s="89">
        <v>54.5</v>
      </c>
      <c r="DX89" s="88">
        <v>84.6</v>
      </c>
      <c r="DY89" s="88">
        <v>49.5637817382813</v>
      </c>
      <c r="DZ89" s="89">
        <v>22.30701479</v>
      </c>
      <c r="EA89" s="88">
        <v>1</v>
      </c>
      <c r="EB89" s="89">
        <v>21.444596260000001</v>
      </c>
      <c r="EC89" s="88">
        <v>4.8609999999999998</v>
      </c>
      <c r="ED89" s="77"/>
    </row>
    <row r="90" spans="1:134" ht="15.75" customHeight="1" x14ac:dyDescent="0.25">
      <c r="A90" s="112" t="s">
        <v>179</v>
      </c>
      <c r="B90" s="113">
        <v>2</v>
      </c>
      <c r="C90" s="113" t="s">
        <v>120</v>
      </c>
      <c r="D90" s="77" t="s">
        <v>109</v>
      </c>
      <c r="E90" s="77"/>
      <c r="F90" s="77" t="s">
        <v>145</v>
      </c>
      <c r="G90" s="78">
        <f t="shared" si="7"/>
        <v>46.783626685558723</v>
      </c>
      <c r="H90" s="79">
        <f t="shared" si="55"/>
        <v>44.67605464775388</v>
      </c>
      <c r="I90" s="79">
        <f t="shared" si="55"/>
        <v>50.637645042672965</v>
      </c>
      <c r="J90" s="79">
        <f t="shared" si="55"/>
        <v>54.799516384547218</v>
      </c>
      <c r="K90" s="79">
        <f t="shared" si="55"/>
        <v>50.387691764840106</v>
      </c>
      <c r="L90" s="79">
        <f t="shared" si="55"/>
        <v>33.417225587979466</v>
      </c>
      <c r="M90" s="80">
        <f t="shared" si="9"/>
        <v>33.487684681120399</v>
      </c>
      <c r="N90" s="80">
        <f t="shared" si="10"/>
        <v>18.548748693136051</v>
      </c>
      <c r="O90" s="80">
        <f t="shared" si="11"/>
        <v>31.946240461349312</v>
      </c>
      <c r="P90" s="80">
        <f t="shared" si="12"/>
        <v>28.672741835494797</v>
      </c>
      <c r="Q90" s="80">
        <f t="shared" si="13"/>
        <v>23.042888487724582</v>
      </c>
      <c r="R90" s="81">
        <f t="shared" si="56"/>
        <v>0.3789126853377266</v>
      </c>
      <c r="S90" s="81">
        <f t="shared" si="56"/>
        <v>0.33075077453410928</v>
      </c>
      <c r="T90" s="81">
        <f t="shared" si="56"/>
        <v>4.0242276912949307E-2</v>
      </c>
      <c r="U90" s="81">
        <f t="shared" si="56"/>
        <v>1.9622372461192538E-2</v>
      </c>
      <c r="V90" s="81">
        <f t="shared" si="56"/>
        <v>0</v>
      </c>
      <c r="W90" s="82">
        <f t="shared" si="56"/>
        <v>0.89275666052584191</v>
      </c>
      <c r="X90" s="82">
        <f t="shared" si="56"/>
        <v>0.24687500000000001</v>
      </c>
      <c r="Y90" s="82">
        <f t="shared" si="56"/>
        <v>1</v>
      </c>
      <c r="Z90" s="82">
        <f t="shared" si="56"/>
        <v>0.34200000000000003</v>
      </c>
      <c r="AA90" s="82">
        <f t="shared" si="56"/>
        <v>0.66666666666666663</v>
      </c>
      <c r="AB90" s="82">
        <f t="shared" si="56"/>
        <v>9.61483046777446E-2</v>
      </c>
      <c r="AC90" s="82">
        <f t="shared" si="56"/>
        <v>0.5</v>
      </c>
      <c r="AD90" s="82">
        <f t="shared" si="56"/>
        <v>0.57704918032786878</v>
      </c>
      <c r="AE90" s="82">
        <f t="shared" si="56"/>
        <v>0.53323798733260275</v>
      </c>
      <c r="AF90" s="82">
        <f t="shared" si="56"/>
        <v>0.66</v>
      </c>
      <c r="AG90" s="82">
        <f t="shared" si="56"/>
        <v>0.54769921436588109</v>
      </c>
      <c r="AH90" s="82">
        <f t="shared" si="56"/>
        <v>0.67391304347826098</v>
      </c>
      <c r="AI90" s="82">
        <f t="shared" si="56"/>
        <v>1</v>
      </c>
      <c r="AJ90" s="82">
        <f t="shared" si="56"/>
        <v>1</v>
      </c>
      <c r="AK90" s="82">
        <f t="shared" si="56"/>
        <v>0.11049723756906077</v>
      </c>
      <c r="AL90" s="82">
        <f t="shared" si="56"/>
        <v>0.67231980160525306</v>
      </c>
      <c r="AM90" s="82">
        <f t="shared" si="56"/>
        <v>0.39967365997098941</v>
      </c>
      <c r="AN90" s="82">
        <f t="shared" si="56"/>
        <v>3.0994219016489744E-3</v>
      </c>
      <c r="AO90" s="82">
        <f t="shared" si="56"/>
        <v>0.45548312783057154</v>
      </c>
      <c r="AP90" s="82">
        <f t="shared" si="56"/>
        <v>0.39887640449438211</v>
      </c>
      <c r="AQ90" s="82">
        <f t="shared" si="56"/>
        <v>0.49635998058656305</v>
      </c>
      <c r="AR90" s="83">
        <f t="shared" si="56"/>
        <v>0.5</v>
      </c>
      <c r="AS90" s="83">
        <f t="shared" si="56"/>
        <v>0.5</v>
      </c>
      <c r="AT90" s="83">
        <f t="shared" si="56"/>
        <v>0.57894736842105265</v>
      </c>
      <c r="AU90" s="83">
        <f t="shared" si="56"/>
        <v>0.83333333333333337</v>
      </c>
      <c r="AV90" s="83">
        <f t="shared" si="56"/>
        <v>1</v>
      </c>
      <c r="AW90" s="83">
        <f t="shared" si="56"/>
        <v>1</v>
      </c>
      <c r="AX90" s="83">
        <f t="shared" si="56"/>
        <v>1</v>
      </c>
      <c r="AY90" s="83">
        <f t="shared" si="56"/>
        <v>0.5714285714285714</v>
      </c>
      <c r="AZ90" s="83">
        <f t="shared" si="56"/>
        <v>0</v>
      </c>
      <c r="BA90" s="83">
        <f t="shared" si="56"/>
        <v>2.9749723952042935E-3</v>
      </c>
      <c r="BB90" s="83">
        <f t="shared" si="56"/>
        <v>1.2801286901698253E-3</v>
      </c>
      <c r="BC90" s="83">
        <f t="shared" si="56"/>
        <v>0</v>
      </c>
      <c r="BD90" s="83">
        <f t="shared" si="56"/>
        <v>0.10955371439263127</v>
      </c>
      <c r="BE90" s="83">
        <f t="shared" ref="BE90:BS90" si="58">IF(DL90="",VLOOKUP($B90,$Q$165:$BV$170,COLUMN(BE$157)-$R$162),IF((DL90-DL$171)/(DL$170-DL$171)&lt;0,0,IF((DL90-DL$171)/(DL$170-DL$171)&gt;1,1,(DL90-DL$171)/(DL$170-DL$171))))</f>
        <v>0.3125847919095065</v>
      </c>
      <c r="BF90" s="83">
        <f t="shared" si="58"/>
        <v>0.25</v>
      </c>
      <c r="BG90" s="83">
        <f t="shared" si="58"/>
        <v>4.5999999999999985E-2</v>
      </c>
      <c r="BH90" s="84">
        <f t="shared" si="58"/>
        <v>0.38131313131313127</v>
      </c>
      <c r="BI90" s="84">
        <f t="shared" si="58"/>
        <v>1</v>
      </c>
      <c r="BJ90" s="84">
        <f t="shared" si="58"/>
        <v>0.70110733397982905</v>
      </c>
      <c r="BK90" s="84">
        <f t="shared" si="58"/>
        <v>5.2098938497735121E-2</v>
      </c>
      <c r="BL90" s="84">
        <f t="shared" si="58"/>
        <v>0.1452451422702109</v>
      </c>
      <c r="BM90" s="84">
        <f t="shared" si="58"/>
        <v>0.49453532273581824</v>
      </c>
      <c r="BN90" s="84">
        <f t="shared" si="58"/>
        <v>7.6518140766874743E-2</v>
      </c>
      <c r="BO90" s="84">
        <f t="shared" si="58"/>
        <v>0.27131112459799978</v>
      </c>
      <c r="BP90" s="85">
        <f t="shared" si="58"/>
        <v>0.55769104192720342</v>
      </c>
      <c r="BQ90" s="85">
        <f t="shared" si="58"/>
        <v>0.33496332518337413</v>
      </c>
      <c r="BR90" s="85">
        <f t="shared" si="58"/>
        <v>0.83340485066172376</v>
      </c>
      <c r="BS90" s="85">
        <f t="shared" si="58"/>
        <v>0.20020732302855659</v>
      </c>
      <c r="BT90" s="86">
        <v>1</v>
      </c>
      <c r="BU90" s="85">
        <f t="shared" si="57"/>
        <v>0.22296619276201349</v>
      </c>
      <c r="BV90" s="85">
        <f t="shared" si="57"/>
        <v>0.48668265380383807</v>
      </c>
      <c r="BW90" s="87"/>
      <c r="BX90" s="87"/>
      <c r="BY90" s="88">
        <v>23.661000000000001</v>
      </c>
      <c r="BZ90" s="88">
        <v>1.78041543026707E-2</v>
      </c>
      <c r="CA90" s="88">
        <v>71.575249636949053</v>
      </c>
      <c r="CB90" s="88">
        <v>1.189941243</v>
      </c>
      <c r="CC90" s="89">
        <v>-2.9084400000000001</v>
      </c>
      <c r="CD90" s="88">
        <v>95.701509999999999</v>
      </c>
      <c r="CE90" s="88">
        <v>8.9</v>
      </c>
      <c r="CF90" s="88">
        <v>100</v>
      </c>
      <c r="CG90" s="88">
        <v>17.100000000000001</v>
      </c>
      <c r="CH90" s="88">
        <v>2</v>
      </c>
      <c r="CI90" s="88">
        <v>8.0246913580246895E-2</v>
      </c>
      <c r="CJ90" s="88">
        <v>0</v>
      </c>
      <c r="CK90" s="88">
        <v>62</v>
      </c>
      <c r="CL90" s="88">
        <v>28.866</v>
      </c>
      <c r="CM90" s="89">
        <v>63</v>
      </c>
      <c r="CN90" s="88">
        <v>59.7</v>
      </c>
      <c r="CO90" s="89">
        <v>4.7</v>
      </c>
      <c r="CP90" s="88">
        <v>0.58245619999999998</v>
      </c>
      <c r="CQ90" s="88">
        <v>61.068019999999997</v>
      </c>
      <c r="CR90" s="88">
        <v>10</v>
      </c>
      <c r="CS90" s="88">
        <v>27.17567</v>
      </c>
      <c r="CT90" s="88">
        <v>28.222000000000001</v>
      </c>
      <c r="CU90" s="88">
        <v>7.7310000000000004E-2</v>
      </c>
      <c r="CV90" s="88">
        <v>44.6</v>
      </c>
      <c r="CW90" s="88">
        <v>7.2</v>
      </c>
      <c r="CX90" s="88">
        <v>46.75</v>
      </c>
      <c r="CY90" s="88">
        <v>0.5</v>
      </c>
      <c r="CZ90" s="88">
        <v>0.5</v>
      </c>
      <c r="DA90" s="88">
        <v>14</v>
      </c>
      <c r="DB90" s="88">
        <v>7.5</v>
      </c>
      <c r="DC90" s="88">
        <v>1</v>
      </c>
      <c r="DD90" s="88">
        <v>4</v>
      </c>
      <c r="DE90" s="88">
        <v>1</v>
      </c>
      <c r="DF90" s="88">
        <v>5</v>
      </c>
      <c r="DG90" s="89">
        <v>0</v>
      </c>
      <c r="DH90" s="89">
        <v>1.192692018</v>
      </c>
      <c r="DI90" s="89">
        <v>0.30472772199999998</v>
      </c>
      <c r="DJ90" s="88">
        <v>0</v>
      </c>
      <c r="DK90" s="88">
        <v>0.91357092600067269</v>
      </c>
      <c r="DL90" s="89">
        <v>587.86439614401263</v>
      </c>
      <c r="DM90" s="89">
        <v>2</v>
      </c>
      <c r="DN90" s="89">
        <v>1.1839999999999999</v>
      </c>
      <c r="DO90" s="88"/>
      <c r="DP90" s="88">
        <v>14</v>
      </c>
      <c r="DQ90" s="89">
        <v>6.4583915491706296</v>
      </c>
      <c r="DR90" s="88">
        <v>3.1622023809523809</v>
      </c>
      <c r="DS90" s="88">
        <v>36.65666667</v>
      </c>
      <c r="DT90" s="88">
        <v>7.0928193469325604</v>
      </c>
      <c r="DU90" s="88">
        <v>0.797255839372084</v>
      </c>
      <c r="DV90" s="88">
        <v>5.8007</v>
      </c>
      <c r="DW90" s="89">
        <v>66.400000000000006</v>
      </c>
      <c r="DX90" s="88">
        <v>59.2</v>
      </c>
      <c r="DY90" s="88">
        <v>85.567695617675795</v>
      </c>
      <c r="DZ90" s="89">
        <v>21.436031109999998</v>
      </c>
      <c r="EA90" s="88">
        <v>1</v>
      </c>
      <c r="EB90" s="89">
        <v>23.593179889999998</v>
      </c>
      <c r="EC90" s="88">
        <v>43.19</v>
      </c>
      <c r="ED90" s="77"/>
    </row>
    <row r="91" spans="1:134" ht="15.75" customHeight="1" x14ac:dyDescent="0.25">
      <c r="A91" s="112" t="s">
        <v>180</v>
      </c>
      <c r="B91" s="113">
        <v>3</v>
      </c>
      <c r="C91" s="113" t="s">
        <v>108</v>
      </c>
      <c r="D91" s="77" t="s">
        <v>109</v>
      </c>
      <c r="E91" s="77"/>
      <c r="F91" s="77" t="s">
        <v>94</v>
      </c>
      <c r="G91" s="78">
        <f t="shared" si="7"/>
        <v>46.487817479518391</v>
      </c>
      <c r="H91" s="79">
        <f t="shared" si="55"/>
        <v>37.007814532480275</v>
      </c>
      <c r="I91" s="79">
        <f t="shared" si="55"/>
        <v>45.14030434967961</v>
      </c>
      <c r="J91" s="79">
        <f t="shared" si="55"/>
        <v>45.026527567952854</v>
      </c>
      <c r="K91" s="79">
        <f t="shared" si="55"/>
        <v>39.869859534066556</v>
      </c>
      <c r="L91" s="79">
        <f t="shared" si="55"/>
        <v>65.394581413412638</v>
      </c>
      <c r="M91" s="80">
        <f t="shared" si="9"/>
        <v>24.268667468219238</v>
      </c>
      <c r="N91" s="80">
        <f t="shared" si="10"/>
        <v>9.4777617296587735</v>
      </c>
      <c r="O91" s="80">
        <f t="shared" si="11"/>
        <v>17.232047654105532</v>
      </c>
      <c r="P91" s="80">
        <f t="shared" si="12"/>
        <v>13.551330203135576</v>
      </c>
      <c r="Q91" s="80">
        <f t="shared" si="13"/>
        <v>60.002672153352286</v>
      </c>
      <c r="R91" s="81">
        <f t="shared" ref="R91:BS95" si="59">IF(BY91="",VLOOKUP($B91,$Q$165:$BV$170,COLUMN(R$157)-$R$162),IF((BY91-BY$171)/(BY$170-BY$171)&lt;0,0,IF((BY91-BY$171)/(BY$170-BY$171)&gt;1,1,(BY91-BY$171)/(BY$170-BY$171))))</f>
        <v>0.43486408566721585</v>
      </c>
      <c r="S91" s="81">
        <f t="shared" si="59"/>
        <v>0.38894001753205393</v>
      </c>
      <c r="T91" s="81">
        <f t="shared" si="59"/>
        <v>8.6064714796734346E-2</v>
      </c>
      <c r="U91" s="81">
        <f t="shared" si="59"/>
        <v>0</v>
      </c>
      <c r="V91" s="81">
        <f t="shared" si="59"/>
        <v>0.42158141595559323</v>
      </c>
      <c r="W91" s="82">
        <f t="shared" si="59"/>
        <v>0.23820793815820721</v>
      </c>
      <c r="X91" s="82">
        <f t="shared" si="59"/>
        <v>0.296875</v>
      </c>
      <c r="Y91" s="82">
        <f t="shared" si="59"/>
        <v>0.23</v>
      </c>
      <c r="Z91" s="82">
        <f t="shared" si="59"/>
        <v>0.374</v>
      </c>
      <c r="AA91" s="82">
        <f t="shared" si="59"/>
        <v>1</v>
      </c>
      <c r="AB91" s="82">
        <f t="shared" si="59"/>
        <v>0.15041233859791212</v>
      </c>
      <c r="AC91" s="82">
        <f t="shared" si="59"/>
        <v>1</v>
      </c>
      <c r="AD91" s="82">
        <f t="shared" si="59"/>
        <v>0.6786885245901636</v>
      </c>
      <c r="AE91" s="82">
        <f t="shared" si="59"/>
        <v>0.36923048347851928</v>
      </c>
      <c r="AF91" s="82">
        <f t="shared" si="59"/>
        <v>0.92</v>
      </c>
      <c r="AG91" s="82">
        <f t="shared" si="59"/>
        <v>0.78787878787878785</v>
      </c>
      <c r="AH91" s="82">
        <f t="shared" si="59"/>
        <v>0.54347826086956519</v>
      </c>
      <c r="AI91" s="82">
        <f t="shared" si="59"/>
        <v>1</v>
      </c>
      <c r="AJ91" s="82">
        <f t="shared" si="59"/>
        <v>1</v>
      </c>
      <c r="AK91" s="82">
        <f t="shared" si="59"/>
        <v>0</v>
      </c>
      <c r="AL91" s="82">
        <f t="shared" si="59"/>
        <v>1</v>
      </c>
      <c r="AM91" s="82">
        <f t="shared" si="59"/>
        <v>0.3115275718858882</v>
      </c>
      <c r="AN91" s="82">
        <f t="shared" si="59"/>
        <v>9.9875603515271555E-2</v>
      </c>
      <c r="AO91" s="82">
        <f t="shared" si="59"/>
        <v>0.47537893662137759</v>
      </c>
      <c r="AP91" s="82">
        <f t="shared" si="59"/>
        <v>0.48314606741573041</v>
      </c>
      <c r="AQ91" s="82">
        <f t="shared" si="59"/>
        <v>0.49691465021146769</v>
      </c>
      <c r="AR91" s="83">
        <f t="shared" si="59"/>
        <v>1</v>
      </c>
      <c r="AS91" s="83">
        <f t="shared" si="59"/>
        <v>1</v>
      </c>
      <c r="AT91" s="83">
        <f t="shared" si="59"/>
        <v>0.57894736842105265</v>
      </c>
      <c r="AU91" s="83">
        <f t="shared" si="59"/>
        <v>0.66666666666666663</v>
      </c>
      <c r="AV91" s="83">
        <f t="shared" si="59"/>
        <v>1</v>
      </c>
      <c r="AW91" s="83">
        <f t="shared" si="59"/>
        <v>0.33333333333333331</v>
      </c>
      <c r="AX91" s="83">
        <f t="shared" si="59"/>
        <v>1</v>
      </c>
      <c r="AY91" s="83">
        <f t="shared" si="59"/>
        <v>0.8571428571428571</v>
      </c>
      <c r="AZ91" s="83">
        <f t="shared" si="59"/>
        <v>0</v>
      </c>
      <c r="BA91" s="83">
        <f t="shared" si="59"/>
        <v>8.310525316743019E-4</v>
      </c>
      <c r="BB91" s="83">
        <f t="shared" si="59"/>
        <v>1.1223622396811354E-2</v>
      </c>
      <c r="BC91" s="83">
        <f t="shared" si="59"/>
        <v>1</v>
      </c>
      <c r="BD91" s="83">
        <f t="shared" si="59"/>
        <v>0.45216362776802926</v>
      </c>
      <c r="BE91" s="83">
        <f t="shared" si="59"/>
        <v>0.54576943289854762</v>
      </c>
      <c r="BF91" s="83">
        <f t="shared" si="59"/>
        <v>0.75</v>
      </c>
      <c r="BG91" s="83">
        <f t="shared" si="59"/>
        <v>4.5499999999999985E-2</v>
      </c>
      <c r="BH91" s="84">
        <f t="shared" si="59"/>
        <v>0.51515151515151514</v>
      </c>
      <c r="BI91" s="84">
        <f t="shared" si="59"/>
        <v>0.5714285714285714</v>
      </c>
      <c r="BJ91" s="84">
        <f t="shared" si="59"/>
        <v>0.46579743061962658</v>
      </c>
      <c r="BK91" s="84">
        <f t="shared" si="59"/>
        <v>5.1863024069001271E-2</v>
      </c>
      <c r="BL91" s="84">
        <f t="shared" si="59"/>
        <v>0.861723487178639</v>
      </c>
      <c r="BM91" s="84">
        <f t="shared" si="59"/>
        <v>8.1271733097034449E-2</v>
      </c>
      <c r="BN91" s="84">
        <f t="shared" si="59"/>
        <v>5.0292555598450486E-2</v>
      </c>
      <c r="BO91" s="84">
        <f t="shared" si="59"/>
        <v>6.8899557269167522E-2</v>
      </c>
      <c r="BP91" s="85">
        <f t="shared" si="59"/>
        <v>0.80517343513460149</v>
      </c>
      <c r="BQ91" s="85">
        <f t="shared" si="59"/>
        <v>0.57294213528932347</v>
      </c>
      <c r="BR91" s="85">
        <f t="shared" si="59"/>
        <v>0.97450032898154237</v>
      </c>
      <c r="BS91" s="85">
        <f t="shared" si="59"/>
        <v>0.55933423261007875</v>
      </c>
      <c r="BT91" s="86">
        <v>1</v>
      </c>
      <c r="BU91" s="85">
        <f t="shared" si="57"/>
        <v>0.1538392093779197</v>
      </c>
      <c r="BV91" s="85">
        <f t="shared" si="57"/>
        <v>0.21088740036125295</v>
      </c>
      <c r="BW91" s="87"/>
      <c r="BX91" s="87"/>
      <c r="BY91" s="88">
        <v>26.378</v>
      </c>
      <c r="BZ91" s="88">
        <v>5.7086614173228301E-2</v>
      </c>
      <c r="CA91" s="88">
        <v>144.05020560728764</v>
      </c>
      <c r="CB91" s="88">
        <v>0.68860280099999993</v>
      </c>
      <c r="CC91" s="89">
        <v>9.8961600000000001</v>
      </c>
      <c r="CD91" s="88">
        <v>69.873580000000004</v>
      </c>
      <c r="CE91" s="88">
        <v>10.5</v>
      </c>
      <c r="CF91" s="88">
        <v>23</v>
      </c>
      <c r="CG91" s="88">
        <v>18.7</v>
      </c>
      <c r="CH91" s="88">
        <v>3</v>
      </c>
      <c r="CI91" s="88">
        <v>0.11856890904509999</v>
      </c>
      <c r="CJ91" s="88">
        <v>1</v>
      </c>
      <c r="CK91" s="88">
        <v>65.099999999999994</v>
      </c>
      <c r="CL91" s="88">
        <v>20.036000000000001</v>
      </c>
      <c r="CM91" s="89">
        <v>76</v>
      </c>
      <c r="CN91" s="88">
        <v>81.099999999999994</v>
      </c>
      <c r="CO91" s="89">
        <v>4.0999999999999996</v>
      </c>
      <c r="CP91" s="88">
        <v>0.52918549999999998</v>
      </c>
      <c r="CQ91" s="88">
        <v>55.889589999999998</v>
      </c>
      <c r="CR91" s="88">
        <v>0</v>
      </c>
      <c r="CS91" s="88">
        <v>38.376750000000001</v>
      </c>
      <c r="CT91" s="88">
        <v>23.799299999999999</v>
      </c>
      <c r="CU91" s="88">
        <v>2.2913999999999999</v>
      </c>
      <c r="CV91" s="88">
        <v>46.5</v>
      </c>
      <c r="CW91" s="88">
        <v>8.6999999999999993</v>
      </c>
      <c r="CX91" s="88">
        <v>46.8</v>
      </c>
      <c r="CY91" s="88">
        <v>1</v>
      </c>
      <c r="CZ91" s="88">
        <v>1</v>
      </c>
      <c r="DA91" s="88">
        <v>14</v>
      </c>
      <c r="DB91" s="88">
        <v>6</v>
      </c>
      <c r="DC91" s="88">
        <v>1</v>
      </c>
      <c r="DD91" s="88">
        <v>2</v>
      </c>
      <c r="DE91" s="88">
        <v>1</v>
      </c>
      <c r="DF91" s="88">
        <v>7</v>
      </c>
      <c r="DG91" s="89">
        <v>0</v>
      </c>
      <c r="DH91" s="89">
        <v>0.333176107</v>
      </c>
      <c r="DI91" s="89">
        <v>2.671722704</v>
      </c>
      <c r="DJ91" s="88">
        <v>3</v>
      </c>
      <c r="DK91" s="88">
        <v>3.3869185962268524</v>
      </c>
      <c r="DL91" s="89">
        <v>997.53887192929972</v>
      </c>
      <c r="DM91" s="89">
        <v>4</v>
      </c>
      <c r="DN91" s="89">
        <v>1.1819999999999999</v>
      </c>
      <c r="DO91" s="88">
        <v>62</v>
      </c>
      <c r="DP91" s="88">
        <v>11</v>
      </c>
      <c r="DQ91" s="89">
        <v>1.5917827208459301</v>
      </c>
      <c r="DR91" s="88">
        <v>3.1478832951945082</v>
      </c>
      <c r="DS91" s="88">
        <v>214.78333330000001</v>
      </c>
      <c r="DT91" s="88">
        <v>1.6254377363966099</v>
      </c>
      <c r="DU91" s="88">
        <v>0.54131510859639798</v>
      </c>
      <c r="DV91" s="88">
        <v>1.4995000000000001</v>
      </c>
      <c r="DW91" s="89">
        <v>85.2</v>
      </c>
      <c r="DX91" s="88">
        <v>73.8</v>
      </c>
      <c r="DY91" s="88">
        <v>97.790937999999997</v>
      </c>
      <c r="DZ91" s="89">
        <v>55.90497251</v>
      </c>
      <c r="EA91" s="88">
        <v>1</v>
      </c>
      <c r="EB91" s="89">
        <v>17.998139380000001</v>
      </c>
      <c r="EC91" s="88">
        <v>19.05</v>
      </c>
      <c r="ED91" s="77"/>
    </row>
    <row r="92" spans="1:134" ht="15.75" customHeight="1" x14ac:dyDescent="0.25">
      <c r="A92" s="112" t="s">
        <v>181</v>
      </c>
      <c r="B92" s="113">
        <v>5</v>
      </c>
      <c r="C92" s="113" t="s">
        <v>108</v>
      </c>
      <c r="D92" s="77" t="s">
        <v>109</v>
      </c>
      <c r="E92" s="77"/>
      <c r="F92" s="77" t="s">
        <v>130</v>
      </c>
      <c r="G92" s="78">
        <f t="shared" si="7"/>
        <v>46.031390615431611</v>
      </c>
      <c r="H92" s="79">
        <f t="shared" si="55"/>
        <v>43.34047956305421</v>
      </c>
      <c r="I92" s="79">
        <f t="shared" si="55"/>
        <v>47.186863523804192</v>
      </c>
      <c r="J92" s="79">
        <f t="shared" si="55"/>
        <v>37.538491670694356</v>
      </c>
      <c r="K92" s="79">
        <f t="shared" si="55"/>
        <v>45.632500760568547</v>
      </c>
      <c r="L92" s="79">
        <f t="shared" si="55"/>
        <v>56.458617559036753</v>
      </c>
      <c r="M92" s="80">
        <f t="shared" si="9"/>
        <v>31.882011213691563</v>
      </c>
      <c r="N92" s="80">
        <f t="shared" si="10"/>
        <v>12.85472390559414</v>
      </c>
      <c r="O92" s="80">
        <f t="shared" si="11"/>
        <v>5.9580754837148753</v>
      </c>
      <c r="P92" s="80">
        <f t="shared" si="12"/>
        <v>21.836237982952031</v>
      </c>
      <c r="Q92" s="80">
        <f t="shared" si="13"/>
        <v>49.674385702634552</v>
      </c>
      <c r="R92" s="81">
        <f t="shared" si="59"/>
        <v>0.54944398682042839</v>
      </c>
      <c r="S92" s="81">
        <f t="shared" si="59"/>
        <v>0.29431763381106124</v>
      </c>
      <c r="T92" s="81">
        <f t="shared" si="59"/>
        <v>1.9930628014094481E-2</v>
      </c>
      <c r="U92" s="81">
        <f t="shared" si="59"/>
        <v>0</v>
      </c>
      <c r="V92" s="81">
        <f t="shared" si="59"/>
        <v>0.28925146652239297</v>
      </c>
      <c r="W92" s="82">
        <f t="shared" si="59"/>
        <v>0.82037799328143013</v>
      </c>
      <c r="X92" s="82">
        <f t="shared" si="59"/>
        <v>0.19375000000000001</v>
      </c>
      <c r="Y92" s="82">
        <f t="shared" si="59"/>
        <v>1</v>
      </c>
      <c r="Z92" s="82">
        <f t="shared" si="59"/>
        <v>0.19</v>
      </c>
      <c r="AA92" s="82">
        <f t="shared" si="59"/>
        <v>0.66666666666666663</v>
      </c>
      <c r="AB92" s="82">
        <f t="shared" si="59"/>
        <v>5.2444529824224297E-2</v>
      </c>
      <c r="AC92" s="82">
        <f t="shared" si="59"/>
        <v>0</v>
      </c>
      <c r="AD92" s="82">
        <f t="shared" si="59"/>
        <v>0.40983606557377039</v>
      </c>
      <c r="AE92" s="82">
        <f t="shared" si="59"/>
        <v>6.5584427645387175E-2</v>
      </c>
      <c r="AF92" s="82">
        <f t="shared" si="59"/>
        <v>0.6</v>
      </c>
      <c r="AG92" s="82">
        <f t="shared" si="59"/>
        <v>0.58922558922558921</v>
      </c>
      <c r="AH92" s="82">
        <f t="shared" si="59"/>
        <v>0.43478260869565222</v>
      </c>
      <c r="AI92" s="82">
        <f t="shared" si="59"/>
        <v>1</v>
      </c>
      <c r="AJ92" s="82">
        <f t="shared" si="59"/>
        <v>0.86789304051865568</v>
      </c>
      <c r="AK92" s="82">
        <f t="shared" si="59"/>
        <v>0</v>
      </c>
      <c r="AL92" s="82">
        <f t="shared" si="59"/>
        <v>0.20207267186047617</v>
      </c>
      <c r="AM92" s="82">
        <f t="shared" si="59"/>
        <v>0.28798819962108363</v>
      </c>
      <c r="AN92" s="82">
        <f t="shared" si="59"/>
        <v>0.19418177622095192</v>
      </c>
      <c r="AO92" s="82">
        <f t="shared" si="59"/>
        <v>0.15599884813738579</v>
      </c>
      <c r="AP92" s="82">
        <f t="shared" si="59"/>
        <v>1</v>
      </c>
      <c r="AQ92" s="82">
        <f t="shared" si="59"/>
        <v>0.14469943839700475</v>
      </c>
      <c r="AR92" s="83">
        <f t="shared" si="59"/>
        <v>0</v>
      </c>
      <c r="AS92" s="83">
        <f t="shared" si="59"/>
        <v>0</v>
      </c>
      <c r="AT92" s="83">
        <f t="shared" si="59"/>
        <v>0.26315789473684209</v>
      </c>
      <c r="AU92" s="83">
        <f t="shared" si="59"/>
        <v>0.22222222222222221</v>
      </c>
      <c r="AV92" s="83">
        <f t="shared" si="59"/>
        <v>1</v>
      </c>
      <c r="AW92" s="83">
        <f t="shared" si="59"/>
        <v>0.33333333333333331</v>
      </c>
      <c r="AX92" s="83">
        <f t="shared" si="59"/>
        <v>1</v>
      </c>
      <c r="AY92" s="83">
        <f t="shared" si="59"/>
        <v>0.7142857142857143</v>
      </c>
      <c r="AZ92" s="83">
        <f t="shared" si="59"/>
        <v>0</v>
      </c>
      <c r="BA92" s="83">
        <f t="shared" si="59"/>
        <v>3.3464299044719918E-3</v>
      </c>
      <c r="BB92" s="83">
        <f t="shared" si="59"/>
        <v>2.8739340190871792E-3</v>
      </c>
      <c r="BC92" s="83">
        <f t="shared" si="59"/>
        <v>0.66666666666666663</v>
      </c>
      <c r="BD92" s="83">
        <f t="shared" si="59"/>
        <v>0.44078059581297463</v>
      </c>
      <c r="BE92" s="83">
        <f t="shared" si="59"/>
        <v>0.20985844989454297</v>
      </c>
      <c r="BF92" s="83">
        <f t="shared" si="59"/>
        <v>0.5</v>
      </c>
      <c r="BG92" s="83">
        <f t="shared" si="59"/>
        <v>1.3000000000000012E-2</v>
      </c>
      <c r="BH92" s="84">
        <f t="shared" si="59"/>
        <v>0.35968379446640319</v>
      </c>
      <c r="BI92" s="84">
        <f t="shared" si="59"/>
        <v>0.8571428571428571</v>
      </c>
      <c r="BJ92" s="84">
        <f t="shared" si="59"/>
        <v>0.40750545630749452</v>
      </c>
      <c r="BK92" s="84">
        <f t="shared" si="59"/>
        <v>6.9722907909642283E-4</v>
      </c>
      <c r="BL92" s="84">
        <f t="shared" si="59"/>
        <v>0.30065328808611197</v>
      </c>
      <c r="BM92" s="84">
        <f t="shared" si="59"/>
        <v>0.11945434077999036</v>
      </c>
      <c r="BN92" s="84">
        <f t="shared" si="59"/>
        <v>0.18642123233959956</v>
      </c>
      <c r="BO92" s="84">
        <f t="shared" si="59"/>
        <v>0.1450509564720682</v>
      </c>
      <c r="BP92" s="85">
        <f t="shared" si="59"/>
        <v>0.71697492266175211</v>
      </c>
      <c r="BQ92" s="85">
        <f t="shared" si="59"/>
        <v>0.87449062754686224</v>
      </c>
      <c r="BR92" s="85">
        <f t="shared" si="59"/>
        <v>0.49766600431005992</v>
      </c>
      <c r="BS92" s="85">
        <f t="shared" si="59"/>
        <v>0.26338693687257775</v>
      </c>
      <c r="BT92" s="86">
        <v>1</v>
      </c>
      <c r="BU92" s="85">
        <f t="shared" si="57"/>
        <v>0.14817135446969074</v>
      </c>
      <c r="BV92" s="85">
        <f t="shared" si="57"/>
        <v>0.19934832803411909</v>
      </c>
      <c r="BW92" s="87"/>
      <c r="BX92" s="87"/>
      <c r="BY92" s="88">
        <v>31.942</v>
      </c>
      <c r="BZ92" s="88">
        <v>-6.7911714770797701E-3</v>
      </c>
      <c r="CA92" s="88">
        <v>39.449375772206473</v>
      </c>
      <c r="CB92" s="88">
        <v>0.44752823000000003</v>
      </c>
      <c r="CC92" s="89">
        <v>6.78986</v>
      </c>
      <c r="CD92" s="88">
        <v>92.845510000000004</v>
      </c>
      <c r="CE92" s="88">
        <v>7.2</v>
      </c>
      <c r="CF92" s="88">
        <v>100</v>
      </c>
      <c r="CG92" s="88">
        <v>9.5</v>
      </c>
      <c r="CH92" s="88">
        <v>2</v>
      </c>
      <c r="CI92" s="88">
        <v>4.9382716049382699E-2</v>
      </c>
      <c r="CJ92" s="88">
        <v>-1</v>
      </c>
      <c r="CK92" s="88">
        <v>56.9</v>
      </c>
      <c r="CL92" s="88">
        <v>3.6880000000000002</v>
      </c>
      <c r="CM92" s="89">
        <v>60</v>
      </c>
      <c r="CN92" s="88">
        <v>63.4</v>
      </c>
      <c r="CO92" s="89">
        <v>3.6</v>
      </c>
      <c r="CP92" s="88">
        <v>0.58775580000000005</v>
      </c>
      <c r="CQ92" s="88">
        <v>47.511989999999997</v>
      </c>
      <c r="CR92" s="88">
        <v>0</v>
      </c>
      <c r="CS92" s="88">
        <v>11.604010000000001</v>
      </c>
      <c r="CT92" s="88">
        <v>22.618220000000001</v>
      </c>
      <c r="CU92" s="88">
        <v>4.4489799999999997</v>
      </c>
      <c r="CV92" s="88">
        <v>16</v>
      </c>
      <c r="CW92" s="88">
        <v>17.899999999999999</v>
      </c>
      <c r="CX92" s="88">
        <v>15.05</v>
      </c>
      <c r="CY92" s="88">
        <v>0</v>
      </c>
      <c r="CZ92" s="88">
        <v>0</v>
      </c>
      <c r="DA92" s="88">
        <v>8</v>
      </c>
      <c r="DB92" s="88">
        <v>2</v>
      </c>
      <c r="DC92" s="88">
        <v>1</v>
      </c>
      <c r="DD92" s="88">
        <v>2</v>
      </c>
      <c r="DE92" s="88">
        <v>1</v>
      </c>
      <c r="DF92" s="88">
        <v>6</v>
      </c>
      <c r="DG92" s="89">
        <v>0</v>
      </c>
      <c r="DH92" s="89">
        <v>1.341612528</v>
      </c>
      <c r="DI92" s="89">
        <v>0.68412447399999998</v>
      </c>
      <c r="DJ92" s="88">
        <v>2</v>
      </c>
      <c r="DK92" s="88">
        <v>3.3047429367756447</v>
      </c>
      <c r="DL92" s="89">
        <v>407.38784273199724</v>
      </c>
      <c r="DM92" s="89">
        <v>3</v>
      </c>
      <c r="DN92" s="89">
        <v>1.052</v>
      </c>
      <c r="DO92" s="88"/>
      <c r="DP92" s="88">
        <v>13</v>
      </c>
      <c r="DQ92" s="89">
        <v>0.38620559571470903</v>
      </c>
      <c r="DR92" s="88">
        <v>4.2319085907744393E-2</v>
      </c>
      <c r="DS92" s="88">
        <v>75.293333329999996</v>
      </c>
      <c r="DT92" s="88">
        <v>2.1305847958570601</v>
      </c>
      <c r="DU92" s="88">
        <v>1.86982209064862</v>
      </c>
      <c r="DV92" s="88">
        <v>3.1177000000000001</v>
      </c>
      <c r="DW92" s="89">
        <v>78.5</v>
      </c>
      <c r="DX92" s="88">
        <v>92.3</v>
      </c>
      <c r="DY92" s="88">
        <v>56.482303619384801</v>
      </c>
      <c r="DZ92" s="89">
        <v>27.5</v>
      </c>
      <c r="EA92" s="88">
        <v>1</v>
      </c>
      <c r="EB92" s="89">
        <v>17.539391200000001</v>
      </c>
      <c r="EC92" s="88">
        <v>18.04</v>
      </c>
      <c r="ED92" s="77"/>
    </row>
    <row r="93" spans="1:134" ht="15.75" customHeight="1" x14ac:dyDescent="0.25">
      <c r="A93" s="112" t="s">
        <v>182</v>
      </c>
      <c r="B93" s="113">
        <v>1</v>
      </c>
      <c r="C93" s="113" t="s">
        <v>108</v>
      </c>
      <c r="D93" s="77" t="s">
        <v>109</v>
      </c>
      <c r="E93" s="77"/>
      <c r="F93" s="77" t="s">
        <v>96</v>
      </c>
      <c r="G93" s="78">
        <f t="shared" si="7"/>
        <v>45.521818081072709</v>
      </c>
      <c r="H93" s="79">
        <f t="shared" si="55"/>
        <v>21.388975249857832</v>
      </c>
      <c r="I93" s="79">
        <f t="shared" si="55"/>
        <v>56.511617179046048</v>
      </c>
      <c r="J93" s="79">
        <f t="shared" si="55"/>
        <v>41.47419730328167</v>
      </c>
      <c r="K93" s="79">
        <f t="shared" si="55"/>
        <v>38.137367513549009</v>
      </c>
      <c r="L93" s="79">
        <f t="shared" si="55"/>
        <v>70.096933159628989</v>
      </c>
      <c r="M93" s="80">
        <f t="shared" si="9"/>
        <v>5.4911714551206252</v>
      </c>
      <c r="N93" s="80">
        <f t="shared" si="10"/>
        <v>28.241203217699283</v>
      </c>
      <c r="O93" s="80">
        <f t="shared" si="11"/>
        <v>11.883666170170354</v>
      </c>
      <c r="P93" s="80">
        <f t="shared" si="12"/>
        <v>11.060538905345796</v>
      </c>
      <c r="Q93" s="80">
        <f t="shared" si="13"/>
        <v>65.437702623307928</v>
      </c>
      <c r="R93" s="81">
        <f t="shared" si="59"/>
        <v>0.55399505766062607</v>
      </c>
      <c r="S93" s="81">
        <f t="shared" si="59"/>
        <v>0.36831857524147926</v>
      </c>
      <c r="T93" s="81">
        <f t="shared" si="59"/>
        <v>0.21873530569953925</v>
      </c>
      <c r="U93" s="81">
        <f t="shared" si="59"/>
        <v>0</v>
      </c>
      <c r="V93" s="81">
        <f t="shared" si="59"/>
        <v>1</v>
      </c>
      <c r="W93" s="82">
        <f t="shared" si="59"/>
        <v>0.77439979971180573</v>
      </c>
      <c r="X93" s="82">
        <f t="shared" si="59"/>
        <v>0.37812499999999999</v>
      </c>
      <c r="Y93" s="82">
        <f t="shared" si="59"/>
        <v>0.88099999999999989</v>
      </c>
      <c r="Z93" s="82">
        <f t="shared" si="59"/>
        <v>0.29199999999999998</v>
      </c>
      <c r="AA93" s="82">
        <f t="shared" si="59"/>
        <v>1</v>
      </c>
      <c r="AB93" s="82">
        <f t="shared" si="59"/>
        <v>8.740754970704058E-2</v>
      </c>
      <c r="AC93" s="82">
        <f t="shared" si="59"/>
        <v>0.5</v>
      </c>
      <c r="AD93" s="82">
        <f t="shared" si="59"/>
        <v>0.71475409836065573</v>
      </c>
      <c r="AE93" s="82">
        <f t="shared" si="59"/>
        <v>0.32407734170396924</v>
      </c>
      <c r="AF93" s="82">
        <f t="shared" si="59"/>
        <v>0.82</v>
      </c>
      <c r="AG93" s="82">
        <f t="shared" si="59"/>
        <v>0.9427609427609428</v>
      </c>
      <c r="AH93" s="82">
        <f t="shared" si="59"/>
        <v>0.54347826086956519</v>
      </c>
      <c r="AI93" s="82">
        <f t="shared" si="59"/>
        <v>0.80135552393999221</v>
      </c>
      <c r="AJ93" s="82">
        <f t="shared" si="59"/>
        <v>0.95962470730036709</v>
      </c>
      <c r="AK93" s="82">
        <f t="shared" si="59"/>
        <v>8.5082872928176803E-2</v>
      </c>
      <c r="AL93" s="82">
        <f t="shared" si="59"/>
        <v>0.35688828034733572</v>
      </c>
      <c r="AM93" s="82">
        <f t="shared" si="59"/>
        <v>0.22240389870105742</v>
      </c>
      <c r="AN93" s="82">
        <f t="shared" si="59"/>
        <v>7.5114321505905565E-2</v>
      </c>
      <c r="AO93" s="82">
        <f t="shared" si="59"/>
        <v>0.37275844917406226</v>
      </c>
      <c r="AP93" s="82">
        <f t="shared" si="59"/>
        <v>0.60112359550561811</v>
      </c>
      <c r="AQ93" s="82">
        <f t="shared" si="59"/>
        <v>0.31886570061706992</v>
      </c>
      <c r="AR93" s="83">
        <f t="shared" si="59"/>
        <v>1</v>
      </c>
      <c r="AS93" s="83">
        <f t="shared" si="59"/>
        <v>0.5</v>
      </c>
      <c r="AT93" s="83">
        <f t="shared" si="59"/>
        <v>0.63157894736842102</v>
      </c>
      <c r="AU93" s="83">
        <f t="shared" si="59"/>
        <v>0</v>
      </c>
      <c r="AV93" s="83">
        <f t="shared" si="59"/>
        <v>0</v>
      </c>
      <c r="AW93" s="83">
        <f t="shared" si="59"/>
        <v>1</v>
      </c>
      <c r="AX93" s="83">
        <f t="shared" si="59"/>
        <v>1</v>
      </c>
      <c r="AY93" s="83">
        <f t="shared" si="59"/>
        <v>0.7142857142857143</v>
      </c>
      <c r="AZ93" s="83">
        <f t="shared" si="59"/>
        <v>0</v>
      </c>
      <c r="BA93" s="83">
        <f t="shared" si="59"/>
        <v>0.31758848899724279</v>
      </c>
      <c r="BB93" s="83">
        <f t="shared" si="59"/>
        <v>0.25012963860553861</v>
      </c>
      <c r="BC93" s="83">
        <f t="shared" si="59"/>
        <v>1</v>
      </c>
      <c r="BD93" s="83">
        <f t="shared" si="59"/>
        <v>0.22045939337766149</v>
      </c>
      <c r="BE93" s="83">
        <f t="shared" si="59"/>
        <v>0.35030488956783007</v>
      </c>
      <c r="BF93" s="83">
        <f t="shared" si="59"/>
        <v>0.5</v>
      </c>
      <c r="BG93" s="83">
        <f t="shared" si="59"/>
        <v>0.59175</v>
      </c>
      <c r="BH93" s="84">
        <f t="shared" si="59"/>
        <v>0.33333333333333331</v>
      </c>
      <c r="BI93" s="84">
        <f t="shared" si="59"/>
        <v>0.5714285714285714</v>
      </c>
      <c r="BJ93" s="84">
        <f t="shared" si="59"/>
        <v>0.29603724410420856</v>
      </c>
      <c r="BK93" s="84">
        <f t="shared" si="59"/>
        <v>0.10375474812892245</v>
      </c>
      <c r="BL93" s="84">
        <f t="shared" si="59"/>
        <v>0.38132715692322983</v>
      </c>
      <c r="BM93" s="84">
        <f t="shared" si="59"/>
        <v>0.1487802348403133</v>
      </c>
      <c r="BN93" s="84">
        <f t="shared" si="59"/>
        <v>0.14094997300509265</v>
      </c>
      <c r="BO93" s="84">
        <f t="shared" si="59"/>
        <v>0.19107497601256804</v>
      </c>
      <c r="BP93" s="85">
        <f t="shared" si="59"/>
        <v>0.97762127295465018</v>
      </c>
      <c r="BQ93" s="85">
        <f t="shared" si="59"/>
        <v>1</v>
      </c>
      <c r="BR93" s="85">
        <f t="shared" si="59"/>
        <v>1</v>
      </c>
      <c r="BS93" s="85">
        <f t="shared" si="59"/>
        <v>0.53682957444019719</v>
      </c>
      <c r="BT93" s="86">
        <v>1</v>
      </c>
      <c r="BU93" s="85">
        <f t="shared" si="57"/>
        <v>0.38130767076916611</v>
      </c>
      <c r="BV93" s="85">
        <f t="shared" si="57"/>
        <v>0.11571861572261441</v>
      </c>
      <c r="BW93" s="87"/>
      <c r="BX93" s="87"/>
      <c r="BY93" s="88">
        <v>32.162999999999997</v>
      </c>
      <c r="BZ93" s="88">
        <v>4.3165467625899401E-2</v>
      </c>
      <c r="CA93" s="88">
        <v>353.88834775559326</v>
      </c>
      <c r="CB93" s="88">
        <v>0.97539481073400003</v>
      </c>
      <c r="CC93" s="89">
        <v>24.722169999999998</v>
      </c>
      <c r="CD93" s="88">
        <v>91.03125</v>
      </c>
      <c r="CE93" s="88">
        <v>13.1</v>
      </c>
      <c r="CF93" s="88">
        <v>88.1</v>
      </c>
      <c r="CG93" s="88">
        <v>14.6</v>
      </c>
      <c r="CH93" s="88">
        <v>3</v>
      </c>
      <c r="CI93" s="88">
        <v>7.4074074074074098E-2</v>
      </c>
      <c r="CJ93" s="88">
        <v>0</v>
      </c>
      <c r="CK93" s="88">
        <v>66.2</v>
      </c>
      <c r="CL93" s="88">
        <v>17.605</v>
      </c>
      <c r="CM93" s="89">
        <v>71</v>
      </c>
      <c r="CN93" s="88">
        <v>94.9</v>
      </c>
      <c r="CO93" s="89">
        <v>4.0999999999999996</v>
      </c>
      <c r="CP93" s="88">
        <v>0.45860119999999999</v>
      </c>
      <c r="CQ93" s="88">
        <v>49.239600000000003</v>
      </c>
      <c r="CR93" s="88">
        <v>7.7</v>
      </c>
      <c r="CS93" s="88">
        <v>16.730540000000001</v>
      </c>
      <c r="CT93" s="88">
        <v>19.327549999999999</v>
      </c>
      <c r="CU93" s="88">
        <v>1.7249000000000001</v>
      </c>
      <c r="CV93" s="88">
        <v>36.700000000000003</v>
      </c>
      <c r="CW93" s="88">
        <v>10.8</v>
      </c>
      <c r="CX93" s="88">
        <v>30.75</v>
      </c>
      <c r="CY93" s="88">
        <v>1</v>
      </c>
      <c r="CZ93" s="88">
        <v>0.5</v>
      </c>
      <c r="DA93" s="88">
        <v>15</v>
      </c>
      <c r="DB93" s="88">
        <v>0</v>
      </c>
      <c r="DC93" s="88">
        <v>0</v>
      </c>
      <c r="DD93" s="88">
        <v>4</v>
      </c>
      <c r="DE93" s="88">
        <v>1</v>
      </c>
      <c r="DF93" s="88">
        <v>6</v>
      </c>
      <c r="DG93" s="89">
        <v>0</v>
      </c>
      <c r="DH93" s="89">
        <v>127.32395649999999</v>
      </c>
      <c r="DI93" s="89">
        <v>59.54200977</v>
      </c>
      <c r="DJ93" s="88">
        <v>3</v>
      </c>
      <c r="DK93" s="88">
        <v>1.7142141415748737</v>
      </c>
      <c r="DL93" s="89">
        <v>654.13360310893347</v>
      </c>
      <c r="DM93" s="89">
        <v>3</v>
      </c>
      <c r="DN93" s="89">
        <v>3.367</v>
      </c>
      <c r="DO93" s="88">
        <v>50</v>
      </c>
      <c r="DP93" s="88">
        <v>11</v>
      </c>
      <c r="DQ93" s="89">
        <v>-1.91914652860999</v>
      </c>
      <c r="DR93" s="88">
        <v>6.2975085679078902</v>
      </c>
      <c r="DS93" s="88">
        <v>95.35</v>
      </c>
      <c r="DT93" s="88">
        <v>2.5185595846306801</v>
      </c>
      <c r="DU93" s="88">
        <v>1.4260589765513001</v>
      </c>
      <c r="DV93" s="88">
        <v>4.0956999999999999</v>
      </c>
      <c r="DW93" s="89">
        <v>98.3</v>
      </c>
      <c r="DX93" s="88">
        <v>100</v>
      </c>
      <c r="DY93" s="88">
        <v>100</v>
      </c>
      <c r="DZ93" s="89">
        <v>53.744979139999998</v>
      </c>
      <c r="EA93" s="88">
        <v>1</v>
      </c>
      <c r="EB93" s="89">
        <v>36.409115730000003</v>
      </c>
      <c r="EC93" s="88">
        <v>10.72</v>
      </c>
      <c r="ED93" s="77"/>
    </row>
    <row r="94" spans="1:134" ht="15.75" customHeight="1" x14ac:dyDescent="0.25">
      <c r="A94" s="112" t="s">
        <v>183</v>
      </c>
      <c r="B94" s="113">
        <v>2</v>
      </c>
      <c r="C94" s="113" t="s">
        <v>108</v>
      </c>
      <c r="D94" s="77" t="s">
        <v>79</v>
      </c>
      <c r="E94" s="77"/>
      <c r="F94" s="77" t="s">
        <v>145</v>
      </c>
      <c r="G94" s="78">
        <f t="shared" si="7"/>
        <v>45.041523101193036</v>
      </c>
      <c r="H94" s="79">
        <f t="shared" si="55"/>
        <v>31.237893093237489</v>
      </c>
      <c r="I94" s="79">
        <f t="shared" si="55"/>
        <v>57.494230638521081</v>
      </c>
      <c r="J94" s="79">
        <f t="shared" si="55"/>
        <v>35.327826372030472</v>
      </c>
      <c r="K94" s="79">
        <f t="shared" si="55"/>
        <v>35.088891823890819</v>
      </c>
      <c r="L94" s="79">
        <f t="shared" si="55"/>
        <v>66.058773578285297</v>
      </c>
      <c r="M94" s="80">
        <f t="shared" si="9"/>
        <v>17.331873071351467</v>
      </c>
      <c r="N94" s="80">
        <f t="shared" si="10"/>
        <v>29.862582422447453</v>
      </c>
      <c r="O94" s="80">
        <f t="shared" si="11"/>
        <v>2.6297021429420613</v>
      </c>
      <c r="P94" s="80">
        <f t="shared" si="12"/>
        <v>6.6777673661983892</v>
      </c>
      <c r="Q94" s="80">
        <f t="shared" si="13"/>
        <v>60.770352847782107</v>
      </c>
      <c r="R94" s="81">
        <f t="shared" si="59"/>
        <v>0.34927924217462941</v>
      </c>
      <c r="S94" s="81">
        <f t="shared" si="59"/>
        <v>0.35111757662766069</v>
      </c>
      <c r="T94" s="81">
        <f t="shared" si="59"/>
        <v>0.2068619934002881</v>
      </c>
      <c r="U94" s="81">
        <f t="shared" si="59"/>
        <v>0.11411098802319496</v>
      </c>
      <c r="V94" s="81">
        <f t="shared" si="59"/>
        <v>0.20966605463940804</v>
      </c>
      <c r="W94" s="82">
        <f t="shared" si="59"/>
        <v>0.71866645194666623</v>
      </c>
      <c r="X94" s="82">
        <f t="shared" si="59"/>
        <v>6.25E-2</v>
      </c>
      <c r="Y94" s="82">
        <f t="shared" si="59"/>
        <v>0.19800000000000001</v>
      </c>
      <c r="Z94" s="82">
        <f t="shared" si="59"/>
        <v>0.20800000000000002</v>
      </c>
      <c r="AA94" s="82">
        <f t="shared" si="59"/>
        <v>0.66666666666666663</v>
      </c>
      <c r="AB94" s="82">
        <f t="shared" si="59"/>
        <v>2.6222264912112148E-2</v>
      </c>
      <c r="AC94" s="82">
        <f t="shared" si="59"/>
        <v>0</v>
      </c>
      <c r="AD94" s="82">
        <f t="shared" si="59"/>
        <v>0.7245901639344261</v>
      </c>
      <c r="AE94" s="82">
        <f t="shared" si="59"/>
        <v>0.27814409628707809</v>
      </c>
      <c r="AF94" s="82">
        <f t="shared" si="59"/>
        <v>0.8</v>
      </c>
      <c r="AG94" s="82">
        <f t="shared" si="59"/>
        <v>0.95510662177328842</v>
      </c>
      <c r="AH94" s="82">
        <f t="shared" si="59"/>
        <v>0.80434782608695654</v>
      </c>
      <c r="AI94" s="82">
        <f t="shared" si="59"/>
        <v>1</v>
      </c>
      <c r="AJ94" s="82">
        <f t="shared" si="59"/>
        <v>1</v>
      </c>
      <c r="AK94" s="82">
        <f t="shared" si="59"/>
        <v>0</v>
      </c>
      <c r="AL94" s="82">
        <f t="shared" si="59"/>
        <v>0.3164966367476017</v>
      </c>
      <c r="AM94" s="82">
        <f t="shared" si="59"/>
        <v>6.6816396962131902E-2</v>
      </c>
      <c r="AN94" s="82">
        <f t="shared" si="59"/>
        <v>0.13502853775997159</v>
      </c>
      <c r="AO94" s="82">
        <f t="shared" si="59"/>
        <v>0.25128930076703582</v>
      </c>
      <c r="AP94" s="82">
        <f t="shared" si="59"/>
        <v>0.1853932584269663</v>
      </c>
      <c r="AQ94" s="82">
        <f t="shared" si="59"/>
        <v>0.23011856063232333</v>
      </c>
      <c r="AR94" s="83">
        <f t="shared" si="59"/>
        <v>0</v>
      </c>
      <c r="AS94" s="83">
        <f t="shared" si="59"/>
        <v>0</v>
      </c>
      <c r="AT94" s="83">
        <f t="shared" si="59"/>
        <v>0.10526315789473684</v>
      </c>
      <c r="AU94" s="83">
        <f t="shared" si="59"/>
        <v>0.33333333333333331</v>
      </c>
      <c r="AV94" s="83">
        <f t="shared" si="59"/>
        <v>0</v>
      </c>
      <c r="AW94" s="83">
        <f t="shared" si="59"/>
        <v>0.33333333333333331</v>
      </c>
      <c r="AX94" s="83">
        <f t="shared" si="59"/>
        <v>0.33333333333333298</v>
      </c>
      <c r="AY94" s="83">
        <f t="shared" si="59"/>
        <v>0.5714285714285714</v>
      </c>
      <c r="AZ94" s="83">
        <f t="shared" si="59"/>
        <v>0</v>
      </c>
      <c r="BA94" s="83">
        <f t="shared" si="59"/>
        <v>1.1635372434016134E-2</v>
      </c>
      <c r="BB94" s="83">
        <f t="shared" si="59"/>
        <v>7.2656965249369238E-2</v>
      </c>
      <c r="BC94" s="83">
        <f t="shared" si="59"/>
        <v>0</v>
      </c>
      <c r="BD94" s="83">
        <f t="shared" si="59"/>
        <v>0.17781616442498974</v>
      </c>
      <c r="BE94" s="83">
        <f t="shared" si="59"/>
        <v>0.22549043885955886</v>
      </c>
      <c r="BF94" s="83">
        <f t="shared" si="59"/>
        <v>0</v>
      </c>
      <c r="BG94" s="83">
        <f t="shared" si="59"/>
        <v>7.8500000000000014E-2</v>
      </c>
      <c r="BH94" s="84">
        <f t="shared" si="59"/>
        <v>0.40909090909090912</v>
      </c>
      <c r="BI94" s="84">
        <f t="shared" si="59"/>
        <v>0.7142857142857143</v>
      </c>
      <c r="BJ94" s="84">
        <f t="shared" si="59"/>
        <v>0.30858150028591075</v>
      </c>
      <c r="BK94" s="84">
        <f t="shared" si="59"/>
        <v>1.0367796264324694E-2</v>
      </c>
      <c r="BL94" s="84">
        <f t="shared" si="59"/>
        <v>0.29818627931381875</v>
      </c>
      <c r="BM94" s="84">
        <f t="shared" si="59"/>
        <v>0.29340204783824875</v>
      </c>
      <c r="BN94" s="84">
        <f t="shared" si="59"/>
        <v>0.24333150947525822</v>
      </c>
      <c r="BO94" s="84">
        <f t="shared" si="59"/>
        <v>0.3402953886515977</v>
      </c>
      <c r="BP94" s="85">
        <f t="shared" si="59"/>
        <v>0.94866056736655036</v>
      </c>
      <c r="BQ94" s="85">
        <f t="shared" si="59"/>
        <v>0.88590057049714754</v>
      </c>
      <c r="BR94" s="85">
        <f t="shared" si="59"/>
        <v>1</v>
      </c>
      <c r="BS94" s="85">
        <f t="shared" si="59"/>
        <v>0.71727465160828963</v>
      </c>
      <c r="BT94" s="86">
        <v>1</v>
      </c>
      <c r="BU94" s="85">
        <f t="shared" si="57"/>
        <v>0.12367152762727403</v>
      </c>
      <c r="BV94" s="85">
        <f t="shared" si="57"/>
        <v>0.48165573120587879</v>
      </c>
      <c r="BW94" s="87"/>
      <c r="BX94" s="87"/>
      <c r="BY94" s="88">
        <v>22.222000000000001</v>
      </c>
      <c r="BZ94" s="88">
        <v>3.1553398058252503E-2</v>
      </c>
      <c r="CA94" s="88">
        <v>335.10895002270195</v>
      </c>
      <c r="CB94" s="88">
        <v>2.1045750430000001</v>
      </c>
      <c r="CC94" s="89">
        <v>4.9216800000000003</v>
      </c>
      <c r="CD94" s="88">
        <v>88.832059999999998</v>
      </c>
      <c r="CE94" s="88">
        <v>3</v>
      </c>
      <c r="CF94" s="88">
        <v>19.8</v>
      </c>
      <c r="CG94" s="88">
        <v>10.4</v>
      </c>
      <c r="CH94" s="88">
        <v>2</v>
      </c>
      <c r="CI94" s="88">
        <v>3.0864197530864199E-2</v>
      </c>
      <c r="CJ94" s="88">
        <v>-1</v>
      </c>
      <c r="CK94" s="88">
        <v>66.5</v>
      </c>
      <c r="CL94" s="88">
        <v>15.132</v>
      </c>
      <c r="CM94" s="89">
        <v>70</v>
      </c>
      <c r="CN94" s="88">
        <v>96</v>
      </c>
      <c r="CO94" s="89">
        <v>5.3</v>
      </c>
      <c r="CP94" s="88">
        <v>0.5231635</v>
      </c>
      <c r="CQ94" s="88">
        <v>58.069279999999999</v>
      </c>
      <c r="CR94" s="88">
        <v>0</v>
      </c>
      <c r="CS94" s="88">
        <v>15.39302</v>
      </c>
      <c r="CT94" s="88">
        <v>11.521000000000001</v>
      </c>
      <c r="CU94" s="88"/>
      <c r="CV94" s="88">
        <v>25.1</v>
      </c>
      <c r="CW94" s="88">
        <v>3.4</v>
      </c>
      <c r="CX94" s="88">
        <v>22.75</v>
      </c>
      <c r="CY94" s="88">
        <v>0</v>
      </c>
      <c r="CZ94" s="88">
        <v>0</v>
      </c>
      <c r="DA94" s="88">
        <v>5</v>
      </c>
      <c r="DB94" s="88">
        <v>3</v>
      </c>
      <c r="DC94" s="88">
        <v>0</v>
      </c>
      <c r="DD94" s="88">
        <v>2</v>
      </c>
      <c r="DE94" s="88">
        <v>0.33333333333333298</v>
      </c>
      <c r="DF94" s="88">
        <v>5</v>
      </c>
      <c r="DG94" s="89">
        <v>0</v>
      </c>
      <c r="DH94" s="89">
        <v>4.6647208730000003</v>
      </c>
      <c r="DI94" s="89">
        <v>17.29559823</v>
      </c>
      <c r="DJ94" s="88">
        <v>0</v>
      </c>
      <c r="DK94" s="88">
        <v>1.4063668585178681</v>
      </c>
      <c r="DL94" s="89">
        <v>434.85117332513539</v>
      </c>
      <c r="DM94" s="89">
        <v>1</v>
      </c>
      <c r="DN94" s="89">
        <v>1.3140000000000001</v>
      </c>
      <c r="DO94" s="88">
        <v>55</v>
      </c>
      <c r="DP94" s="88">
        <v>12</v>
      </c>
      <c r="DQ94" s="89">
        <v>-1.65970998553688</v>
      </c>
      <c r="DR94" s="88">
        <v>0.62928479883907806</v>
      </c>
      <c r="DS94" s="88">
        <v>74.680000000000007</v>
      </c>
      <c r="DT94" s="88">
        <v>4.4318726871916896</v>
      </c>
      <c r="DU94" s="88">
        <v>2.4252208672709399</v>
      </c>
      <c r="DV94" s="88">
        <v>7.2666000000000004</v>
      </c>
      <c r="DW94" s="89">
        <v>96.1</v>
      </c>
      <c r="DX94" s="88">
        <v>93</v>
      </c>
      <c r="DY94" s="88">
        <v>100</v>
      </c>
      <c r="DZ94" s="89">
        <v>71.064067809999997</v>
      </c>
      <c r="EA94" s="88">
        <v>1</v>
      </c>
      <c r="EB94" s="89">
        <v>15.556409779999999</v>
      </c>
      <c r="EC94" s="88">
        <v>42.75</v>
      </c>
      <c r="ED94" s="77"/>
    </row>
    <row r="95" spans="1:134" ht="15.75" customHeight="1" x14ac:dyDescent="0.25">
      <c r="A95" s="112" t="s">
        <v>184</v>
      </c>
      <c r="B95" s="113">
        <v>2</v>
      </c>
      <c r="C95" s="113" t="s">
        <v>120</v>
      </c>
      <c r="D95" s="77" t="s">
        <v>124</v>
      </c>
      <c r="E95" s="77"/>
      <c r="F95" s="77" t="s">
        <v>145</v>
      </c>
      <c r="G95" s="78">
        <f t="shared" si="7"/>
        <v>45.025178552175056</v>
      </c>
      <c r="H95" s="79">
        <f t="shared" si="55"/>
        <v>43.657529988872561</v>
      </c>
      <c r="I95" s="79">
        <f t="shared" si="55"/>
        <v>55.716742322184153</v>
      </c>
      <c r="J95" s="79">
        <f t="shared" si="55"/>
        <v>32.363343529109947</v>
      </c>
      <c r="K95" s="79">
        <f t="shared" si="55"/>
        <v>34.896269594398888</v>
      </c>
      <c r="L95" s="79">
        <f t="shared" si="55"/>
        <v>58.492007326309746</v>
      </c>
      <c r="M95" s="80">
        <f t="shared" si="9"/>
        <v>32.26317994198363</v>
      </c>
      <c r="N95" s="80">
        <f t="shared" si="10"/>
        <v>26.929605507668331</v>
      </c>
      <c r="O95" s="80">
        <f t="shared" si="11"/>
        <v>-1.8336174149840512</v>
      </c>
      <c r="P95" s="80">
        <f t="shared" si="12"/>
        <v>6.4008357744234026</v>
      </c>
      <c r="Q95" s="80">
        <f t="shared" si="13"/>
        <v>52.024600220575948</v>
      </c>
      <c r="R95" s="81">
        <f t="shared" si="59"/>
        <v>0.36332372322899509</v>
      </c>
      <c r="S95" s="81">
        <f t="shared" si="59"/>
        <v>0.38667205513251418</v>
      </c>
      <c r="T95" s="81">
        <f t="shared" si="59"/>
        <v>0.10244887711999826</v>
      </c>
      <c r="U95" s="81">
        <f t="shared" si="59"/>
        <v>5.4649392162756556E-2</v>
      </c>
      <c r="V95" s="81">
        <f t="shared" si="59"/>
        <v>0</v>
      </c>
      <c r="W95" s="82">
        <f t="shared" si="59"/>
        <v>0.73333605682566771</v>
      </c>
      <c r="X95" s="82">
        <f t="shared" si="59"/>
        <v>0.16562499999999999</v>
      </c>
      <c r="Y95" s="82">
        <f t="shared" si="59"/>
        <v>0.34499999999999997</v>
      </c>
      <c r="Z95" s="82">
        <f t="shared" si="59"/>
        <v>0.53400000000000003</v>
      </c>
      <c r="AA95" s="82">
        <f t="shared" si="59"/>
        <v>1</v>
      </c>
      <c r="AB95" s="82">
        <f t="shared" si="59"/>
        <v>9.0312129798610308E-2</v>
      </c>
      <c r="AC95" s="82">
        <f t="shared" si="59"/>
        <v>1</v>
      </c>
      <c r="AD95" s="82">
        <f t="shared" si="59"/>
        <v>0.72786885245901611</v>
      </c>
      <c r="AE95" s="82">
        <f t="shared" si="59"/>
        <v>0.14937127361206559</v>
      </c>
      <c r="AF95" s="82">
        <f t="shared" si="59"/>
        <v>0.86</v>
      </c>
      <c r="AG95" s="82">
        <f t="shared" si="59"/>
        <v>0.75308641975308643</v>
      </c>
      <c r="AH95" s="82">
        <f t="shared" si="59"/>
        <v>0.54347826086956519</v>
      </c>
      <c r="AI95" s="82">
        <f t="shared" si="59"/>
        <v>1</v>
      </c>
      <c r="AJ95" s="82">
        <f t="shared" si="59"/>
        <v>1</v>
      </c>
      <c r="AK95" s="82">
        <f t="shared" si="59"/>
        <v>9.2817679558011054E-2</v>
      </c>
      <c r="AL95" s="82">
        <f t="shared" si="59"/>
        <v>0.37780042024800548</v>
      </c>
      <c r="AM95" s="82">
        <f t="shared" si="59"/>
        <v>0.22060498267452139</v>
      </c>
      <c r="AN95" s="82">
        <f t="shared" si="59"/>
        <v>4.1741445884032405E-2</v>
      </c>
      <c r="AO95" s="82">
        <f t="shared" si="59"/>
        <v>0.64082829393439622</v>
      </c>
      <c r="AP95" s="82">
        <f t="shared" si="59"/>
        <v>0.10112359550561799</v>
      </c>
      <c r="AQ95" s="82">
        <f t="shared" si="59"/>
        <v>0.60008320044373564</v>
      </c>
      <c r="AR95" s="83">
        <f t="shared" si="59"/>
        <v>0</v>
      </c>
      <c r="AS95" s="83">
        <f t="shared" si="59"/>
        <v>0.5</v>
      </c>
      <c r="AT95" s="83">
        <f t="shared" si="59"/>
        <v>0.21052631578947367</v>
      </c>
      <c r="AU95" s="83">
        <f t="shared" si="59"/>
        <v>0.72222222222222221</v>
      </c>
      <c r="AV95" s="83">
        <f t="shared" si="59"/>
        <v>0</v>
      </c>
      <c r="AW95" s="83">
        <f t="shared" si="59"/>
        <v>1</v>
      </c>
      <c r="AX95" s="83">
        <f t="shared" si="59"/>
        <v>1</v>
      </c>
      <c r="AY95" s="83">
        <f t="shared" si="59"/>
        <v>0.42857142857142855</v>
      </c>
      <c r="AZ95" s="83">
        <f t="shared" si="59"/>
        <v>0</v>
      </c>
      <c r="BA95" s="83">
        <f t="shared" si="59"/>
        <v>4.5568649811952154E-2</v>
      </c>
      <c r="BB95" s="83">
        <f t="shared" si="59"/>
        <v>1.8618564663932725E-2</v>
      </c>
      <c r="BC95" s="83">
        <f t="shared" si="59"/>
        <v>0</v>
      </c>
      <c r="BD95" s="83">
        <f t="shared" si="59"/>
        <v>0.32140590259690111</v>
      </c>
      <c r="BE95" s="83">
        <f t="shared" ref="BE95:BS95" si="60">IF(DL95="",VLOOKUP($B95,$Q$165:$BV$170,COLUMN(BE$157)-$R$162),IF((DL95-DL$171)/(DL$170-DL$171)&lt;0,0,IF((DL95-DL$171)/(DL$170-DL$171)&gt;1,1,(DL95-DL$171)/(DL$170-DL$171))))</f>
        <v>0.30194118768879735</v>
      </c>
      <c r="BF95" s="83">
        <f t="shared" si="60"/>
        <v>0.5</v>
      </c>
      <c r="BG95" s="83">
        <f t="shared" si="60"/>
        <v>0.25849999999999995</v>
      </c>
      <c r="BH95" s="84">
        <f t="shared" si="60"/>
        <v>0.25757575757575757</v>
      </c>
      <c r="BI95" s="84">
        <f t="shared" si="60"/>
        <v>0.7142857142857143</v>
      </c>
      <c r="BJ95" s="84">
        <f t="shared" si="60"/>
        <v>0.33552644910531004</v>
      </c>
      <c r="BK95" s="84">
        <f t="shared" si="60"/>
        <v>1.707029428300495E-3</v>
      </c>
      <c r="BL95" s="84">
        <f t="shared" si="60"/>
        <v>0.84344885157950689</v>
      </c>
      <c r="BM95" s="84">
        <f t="shared" si="60"/>
        <v>6.7749462203056818E-2</v>
      </c>
      <c r="BN95" s="84">
        <f t="shared" si="60"/>
        <v>5.7179950867556666E-2</v>
      </c>
      <c r="BO95" s="84">
        <f t="shared" si="60"/>
        <v>8.4683254768026059E-2</v>
      </c>
      <c r="BP95" s="85">
        <f t="shared" si="60"/>
        <v>0.92628184032120064</v>
      </c>
      <c r="BQ95" s="85">
        <f t="shared" si="60"/>
        <v>0.94947025264873686</v>
      </c>
      <c r="BR95" s="85">
        <f t="shared" si="60"/>
        <v>0.99076543038865994</v>
      </c>
      <c r="BS95" s="85">
        <f t="shared" si="60"/>
        <v>0.52615046519045028</v>
      </c>
      <c r="BT95" s="86">
        <v>0</v>
      </c>
      <c r="BU95" s="85">
        <f t="shared" si="57"/>
        <v>0.2805218736390544</v>
      </c>
      <c r="BV95" s="85">
        <f t="shared" si="57"/>
        <v>3.6053317369045809E-2</v>
      </c>
      <c r="BW95" s="87"/>
      <c r="BX95" s="87"/>
      <c r="BY95" s="88">
        <v>22.904</v>
      </c>
      <c r="BZ95" s="88">
        <v>5.5555555555555601E-2</v>
      </c>
      <c r="CA95" s="88">
        <v>169.96417915014067</v>
      </c>
      <c r="CB95" s="88">
        <v>1.5289968629999999</v>
      </c>
      <c r="CC95" s="89">
        <v>-2.0436999999999999</v>
      </c>
      <c r="CD95" s="88">
        <v>89.410910000000001</v>
      </c>
      <c r="CE95" s="88">
        <v>6.3</v>
      </c>
      <c r="CF95" s="88">
        <v>34.5</v>
      </c>
      <c r="CG95" s="88">
        <v>26.7</v>
      </c>
      <c r="CH95" s="88">
        <v>3</v>
      </c>
      <c r="CI95" s="88"/>
      <c r="CJ95" s="88">
        <v>1</v>
      </c>
      <c r="CK95" s="88">
        <v>66.599999999999994</v>
      </c>
      <c r="CL95" s="88">
        <v>8.1989999999999998</v>
      </c>
      <c r="CM95" s="89">
        <v>73</v>
      </c>
      <c r="CN95" s="88">
        <v>78</v>
      </c>
      <c r="CO95" s="89">
        <v>4.0999999999999996</v>
      </c>
      <c r="CP95" s="88">
        <v>0.54150039999999999</v>
      </c>
      <c r="CQ95" s="88">
        <v>53.838740000000001</v>
      </c>
      <c r="CR95" s="88">
        <v>8.4</v>
      </c>
      <c r="CS95" s="88">
        <v>17.423020000000001</v>
      </c>
      <c r="CT95" s="88">
        <v>19.237290000000002</v>
      </c>
      <c r="CU95" s="88">
        <v>0.96138000000000001</v>
      </c>
      <c r="CV95" s="88">
        <v>62.3</v>
      </c>
      <c r="CW95" s="88">
        <v>1.9</v>
      </c>
      <c r="CX95" s="88">
        <v>56.1</v>
      </c>
      <c r="CY95" s="88">
        <v>0</v>
      </c>
      <c r="CZ95" s="88">
        <v>0.5</v>
      </c>
      <c r="DA95" s="88">
        <v>7</v>
      </c>
      <c r="DB95" s="88">
        <v>6.5</v>
      </c>
      <c r="DC95" s="88">
        <v>0</v>
      </c>
      <c r="DD95" s="88">
        <v>4</v>
      </c>
      <c r="DE95" s="88">
        <v>1</v>
      </c>
      <c r="DF95" s="88">
        <v>4</v>
      </c>
      <c r="DG95" s="89">
        <v>0</v>
      </c>
      <c r="DH95" s="89">
        <v>18.2688636</v>
      </c>
      <c r="DI95" s="89">
        <v>4.4320487780000004</v>
      </c>
      <c r="DJ95" s="88">
        <v>0</v>
      </c>
      <c r="DK95" s="88">
        <v>2.4429607529471542</v>
      </c>
      <c r="DL95" s="89">
        <v>569.16499569855182</v>
      </c>
      <c r="DM95" s="89">
        <v>3</v>
      </c>
      <c r="DN95" s="89">
        <v>2.0339999999999998</v>
      </c>
      <c r="DO95" s="88">
        <v>45</v>
      </c>
      <c r="DP95" s="88">
        <v>12</v>
      </c>
      <c r="DQ95" s="89">
        <v>-1.10244263753871</v>
      </c>
      <c r="DR95" s="88">
        <v>0.10361002888306968</v>
      </c>
      <c r="DS95" s="88">
        <v>210.24</v>
      </c>
      <c r="DT95" s="88">
        <v>1.4465412231977599</v>
      </c>
      <c r="DU95" s="88">
        <v>0.60853057650665898</v>
      </c>
      <c r="DV95" s="88">
        <v>1.8349</v>
      </c>
      <c r="DW95" s="89">
        <v>94.4</v>
      </c>
      <c r="DX95" s="88">
        <v>96.9</v>
      </c>
      <c r="DY95" s="88">
        <v>99.2</v>
      </c>
      <c r="DZ95" s="89">
        <v>52.72</v>
      </c>
      <c r="EA95" s="88">
        <v>0</v>
      </c>
      <c r="EB95" s="89">
        <v>28.251655499999998</v>
      </c>
      <c r="EC95" s="88">
        <v>3.7469999999999999</v>
      </c>
      <c r="ED95" s="77"/>
    </row>
    <row r="96" spans="1:134" ht="15.75" customHeight="1" x14ac:dyDescent="0.25">
      <c r="A96" s="112" t="s">
        <v>185</v>
      </c>
      <c r="B96" s="113">
        <v>1</v>
      </c>
      <c r="C96" s="113" t="s">
        <v>78</v>
      </c>
      <c r="D96" s="77" t="s">
        <v>79</v>
      </c>
      <c r="E96" s="77"/>
      <c r="F96" s="77" t="s">
        <v>81</v>
      </c>
      <c r="G96" s="78">
        <f t="shared" si="7"/>
        <v>44.721604489471204</v>
      </c>
      <c r="H96" s="79">
        <f t="shared" si="55"/>
        <v>44.852965634349431</v>
      </c>
      <c r="I96" s="79">
        <f t="shared" si="55"/>
        <v>75.81661155809195</v>
      </c>
      <c r="J96" s="79">
        <f t="shared" si="55"/>
        <v>36.982021253867501</v>
      </c>
      <c r="K96" s="79">
        <f t="shared" si="55"/>
        <v>14.56667331761787</v>
      </c>
      <c r="L96" s="79">
        <f t="shared" si="55"/>
        <v>51.389750683429305</v>
      </c>
      <c r="M96" s="80">
        <f t="shared" si="9"/>
        <v>33.700373043255425</v>
      </c>
      <c r="N96" s="80">
        <f t="shared" si="10"/>
        <v>60.095760197498812</v>
      </c>
      <c r="O96" s="80">
        <f t="shared" si="11"/>
        <v>5.1202547148202493</v>
      </c>
      <c r="P96" s="80">
        <f t="shared" si="12"/>
        <v>-22.82687834726061</v>
      </c>
      <c r="Q96" s="80">
        <f t="shared" si="13"/>
        <v>43.815732968023092</v>
      </c>
      <c r="R96" s="81">
        <f t="shared" ref="R96:BS100" si="61">IF(BY96="",VLOOKUP($B96,$Q$165:$BV$170,COLUMN(R$157)-$R$162),IF((BY96-BY$171)/(BY$170-BY$171)&lt;0,0,IF((BY96-BY$171)/(BY$170-BY$171)&gt;1,1,(BY96-BY$171)/(BY$170-BY$171))))</f>
        <v>0.53465815485996715</v>
      </c>
      <c r="S96" s="81">
        <f t="shared" si="61"/>
        <v>0.68331550918528972</v>
      </c>
      <c r="T96" s="81">
        <f t="shared" si="61"/>
        <v>0.81594930477022254</v>
      </c>
      <c r="U96" s="81">
        <f t="shared" si="61"/>
        <v>0</v>
      </c>
      <c r="V96" s="81">
        <f t="shared" si="61"/>
        <v>0</v>
      </c>
      <c r="W96" s="82">
        <f t="shared" si="61"/>
        <v>0.88351368987828449</v>
      </c>
      <c r="X96" s="82">
        <f t="shared" si="61"/>
        <v>0.59375</v>
      </c>
      <c r="Y96" s="82">
        <f t="shared" si="61"/>
        <v>0.92500000000000004</v>
      </c>
      <c r="Z96" s="82">
        <f t="shared" si="61"/>
        <v>0.38799999999999996</v>
      </c>
      <c r="AA96" s="82">
        <f t="shared" si="61"/>
        <v>0.66666666666666663</v>
      </c>
      <c r="AB96" s="82">
        <f t="shared" si="61"/>
        <v>5.2444529824224297E-2</v>
      </c>
      <c r="AC96" s="82">
        <f t="shared" si="61"/>
        <v>1</v>
      </c>
      <c r="AD96" s="82">
        <f t="shared" si="61"/>
        <v>0.80983606557377019</v>
      </c>
      <c r="AE96" s="82">
        <f t="shared" si="61"/>
        <v>0.47903935808614567</v>
      </c>
      <c r="AF96" s="82">
        <f t="shared" si="61"/>
        <v>1</v>
      </c>
      <c r="AG96" s="82">
        <f t="shared" si="61"/>
        <v>1</v>
      </c>
      <c r="AH96" s="82">
        <f t="shared" si="61"/>
        <v>0.93478260869565244</v>
      </c>
      <c r="AI96" s="82">
        <f t="shared" si="61"/>
        <v>1</v>
      </c>
      <c r="AJ96" s="82">
        <f t="shared" si="61"/>
        <v>1</v>
      </c>
      <c r="AK96" s="82">
        <f t="shared" si="61"/>
        <v>0.29281767955801102</v>
      </c>
      <c r="AL96" s="82">
        <f t="shared" si="61"/>
        <v>0.26899224431641444</v>
      </c>
      <c r="AM96" s="82">
        <f t="shared" si="61"/>
        <v>0.12693618651327185</v>
      </c>
      <c r="AN96" s="82">
        <f t="shared" si="61"/>
        <v>8.1976339919430929E-2</v>
      </c>
      <c r="AO96" s="82">
        <f t="shared" si="61"/>
        <v>4.081258671692977E-2</v>
      </c>
      <c r="AP96" s="82">
        <f t="shared" si="61"/>
        <v>0.24157303370786526</v>
      </c>
      <c r="AQ96" s="82">
        <f t="shared" si="61"/>
        <v>4.4304236289260196E-2</v>
      </c>
      <c r="AR96" s="83">
        <f t="shared" si="61"/>
        <v>0</v>
      </c>
      <c r="AS96" s="83">
        <f t="shared" si="61"/>
        <v>1</v>
      </c>
      <c r="AT96" s="83">
        <f t="shared" si="61"/>
        <v>0.10526315789473684</v>
      </c>
      <c r="AU96" s="83">
        <f t="shared" si="61"/>
        <v>0.66666666666666663</v>
      </c>
      <c r="AV96" s="83">
        <f t="shared" si="61"/>
        <v>0</v>
      </c>
      <c r="AW96" s="83">
        <f t="shared" si="61"/>
        <v>1</v>
      </c>
      <c r="AX96" s="83">
        <f t="shared" si="61"/>
        <v>1</v>
      </c>
      <c r="AY96" s="83">
        <f t="shared" si="61"/>
        <v>0.42857142857142855</v>
      </c>
      <c r="AZ96" s="83">
        <f t="shared" si="61"/>
        <v>1</v>
      </c>
      <c r="BA96" s="83">
        <f t="shared" si="61"/>
        <v>0.544196906726371</v>
      </c>
      <c r="BB96" s="83">
        <f t="shared" si="61"/>
        <v>1</v>
      </c>
      <c r="BC96" s="83">
        <f t="shared" si="61"/>
        <v>0.33333333333333331</v>
      </c>
      <c r="BD96" s="83">
        <f t="shared" si="61"/>
        <v>0.4375790375636528</v>
      </c>
      <c r="BE96" s="83">
        <f t="shared" si="61"/>
        <v>0.21695460490771565</v>
      </c>
      <c r="BF96" s="83">
        <f t="shared" si="61"/>
        <v>0.5</v>
      </c>
      <c r="BG96" s="83">
        <f t="shared" si="61"/>
        <v>1</v>
      </c>
      <c r="BH96" s="84">
        <f t="shared" si="61"/>
        <v>0.71212121212121215</v>
      </c>
      <c r="BI96" s="84">
        <f t="shared" si="61"/>
        <v>0</v>
      </c>
      <c r="BJ96" s="84">
        <f t="shared" si="61"/>
        <v>0.17330968194927984</v>
      </c>
      <c r="BK96" s="84">
        <f t="shared" si="61"/>
        <v>0.11822017181468464</v>
      </c>
      <c r="BL96" s="84">
        <f t="shared" si="61"/>
        <v>0.41791665149305596</v>
      </c>
      <c r="BM96" s="84">
        <f t="shared" si="61"/>
        <v>0.60600898551350069</v>
      </c>
      <c r="BN96" s="84">
        <f t="shared" si="61"/>
        <v>0.16342338356642555</v>
      </c>
      <c r="BO96" s="84">
        <f t="shared" si="61"/>
        <v>0.72937717920261891</v>
      </c>
      <c r="BP96" s="85">
        <f t="shared" si="61"/>
        <v>1</v>
      </c>
      <c r="BQ96" s="85">
        <f t="shared" si="61"/>
        <v>0.97066014669926659</v>
      </c>
      <c r="BR96" s="85">
        <f t="shared" si="61"/>
        <v>1</v>
      </c>
      <c r="BS96" s="85">
        <f t="shared" si="61"/>
        <v>0.75359407435695136</v>
      </c>
      <c r="BT96" s="86">
        <v>0</v>
      </c>
      <c r="BU96" s="85">
        <f t="shared" si="57"/>
        <v>3.5762775531469101E-2</v>
      </c>
      <c r="BV96" s="85">
        <f t="shared" si="57"/>
        <v>0.57762425353055624</v>
      </c>
      <c r="BW96" s="87"/>
      <c r="BX96" s="87"/>
      <c r="BY96" s="88">
        <v>31.224</v>
      </c>
      <c r="BZ96" s="88">
        <v>0.25581395348837199</v>
      </c>
      <c r="CA96" s="88">
        <v>1298.470528155776</v>
      </c>
      <c r="CB96" s="88">
        <v>0.89262856999999995</v>
      </c>
      <c r="CC96" s="89">
        <v>-2.4364499999999998</v>
      </c>
      <c r="CD96" s="88"/>
      <c r="CE96" s="88">
        <v>20</v>
      </c>
      <c r="CF96" s="88">
        <v>92.5</v>
      </c>
      <c r="CG96" s="88">
        <v>19.399999999999999</v>
      </c>
      <c r="CH96" s="88">
        <v>2</v>
      </c>
      <c r="CI96" s="88">
        <v>4.9382716049382699E-2</v>
      </c>
      <c r="CJ96" s="88">
        <v>1</v>
      </c>
      <c r="CK96" s="88">
        <v>69.099999999999994</v>
      </c>
      <c r="CL96" s="88">
        <v>25.948</v>
      </c>
      <c r="CM96" s="89">
        <v>80</v>
      </c>
      <c r="CN96" s="88">
        <v>100</v>
      </c>
      <c r="CO96" s="89">
        <v>5.9</v>
      </c>
      <c r="CP96" s="88">
        <v>0.56069519999999995</v>
      </c>
      <c r="CQ96" s="88">
        <v>58.408540000000002</v>
      </c>
      <c r="CR96" s="88">
        <v>26.5</v>
      </c>
      <c r="CS96" s="88">
        <v>13.81997</v>
      </c>
      <c r="CT96" s="88">
        <v>14.53749</v>
      </c>
      <c r="CU96" s="88"/>
      <c r="CV96" s="88">
        <v>5</v>
      </c>
      <c r="CW96" s="88">
        <v>4.4000000000000004</v>
      </c>
      <c r="CX96" s="88">
        <v>6</v>
      </c>
      <c r="CY96" s="88">
        <v>0</v>
      </c>
      <c r="CZ96" s="88">
        <v>1</v>
      </c>
      <c r="DA96" s="88">
        <v>5</v>
      </c>
      <c r="DB96" s="88">
        <v>6</v>
      </c>
      <c r="DC96" s="88">
        <v>0</v>
      </c>
      <c r="DD96" s="88">
        <v>4</v>
      </c>
      <c r="DE96" s="88">
        <v>1</v>
      </c>
      <c r="DF96" s="88">
        <v>4</v>
      </c>
      <c r="DG96" s="89">
        <v>1</v>
      </c>
      <c r="DH96" s="89">
        <v>218.17321999999999</v>
      </c>
      <c r="DI96" s="89">
        <v>433.51823569999999</v>
      </c>
      <c r="DJ96" s="88">
        <v>1</v>
      </c>
      <c r="DK96" s="88">
        <v>3.2816304513281582</v>
      </c>
      <c r="DL96" s="89">
        <v>419.85484558768394</v>
      </c>
      <c r="DM96" s="89">
        <v>3</v>
      </c>
      <c r="DN96" s="89">
        <v>5</v>
      </c>
      <c r="DO96" s="88">
        <v>75</v>
      </c>
      <c r="DP96" s="88">
        <v>7</v>
      </c>
      <c r="DQ96" s="89">
        <v>-4.4573611508295796</v>
      </c>
      <c r="DR96" s="88">
        <v>7.1755033704812803</v>
      </c>
      <c r="DS96" s="88">
        <v>104.44666669999999</v>
      </c>
      <c r="DT96" s="88">
        <v>8.56759009666761</v>
      </c>
      <c r="DU96" s="88">
        <v>1.6453814849014601</v>
      </c>
      <c r="DV96" s="88">
        <v>15.5345</v>
      </c>
      <c r="DW96" s="89">
        <v>100</v>
      </c>
      <c r="DX96" s="88">
        <v>98.2</v>
      </c>
      <c r="DY96" s="88">
        <v>100</v>
      </c>
      <c r="DZ96" s="89">
        <v>74.55</v>
      </c>
      <c r="EA96" s="88">
        <v>0</v>
      </c>
      <c r="EB96" s="89">
        <v>8.4411994079999992</v>
      </c>
      <c r="EC96" s="88">
        <v>51.15</v>
      </c>
      <c r="ED96" s="77"/>
    </row>
    <row r="97" spans="1:134" ht="15.75" customHeight="1" x14ac:dyDescent="0.25">
      <c r="A97" s="112" t="s">
        <v>186</v>
      </c>
      <c r="B97" s="113">
        <v>3</v>
      </c>
      <c r="C97" s="113" t="s">
        <v>78</v>
      </c>
      <c r="D97" s="77" t="s">
        <v>109</v>
      </c>
      <c r="E97" s="77"/>
      <c r="F97" s="77" t="s">
        <v>94</v>
      </c>
      <c r="G97" s="78">
        <f t="shared" si="7"/>
        <v>44.577253361578165</v>
      </c>
      <c r="H97" s="79">
        <f t="shared" si="55"/>
        <v>33.959189746449816</v>
      </c>
      <c r="I97" s="79">
        <f t="shared" si="55"/>
        <v>64.193593498542143</v>
      </c>
      <c r="J97" s="79">
        <f t="shared" si="55"/>
        <v>42.108010771509221</v>
      </c>
      <c r="K97" s="79">
        <f t="shared" si="55"/>
        <v>12.12585899136484</v>
      </c>
      <c r="L97" s="79">
        <f t="shared" si="55"/>
        <v>70.49961380002479</v>
      </c>
      <c r="M97" s="80">
        <f t="shared" si="9"/>
        <v>20.603507802429473</v>
      </c>
      <c r="N97" s="80">
        <f t="shared" si="10"/>
        <v>40.916987917873506</v>
      </c>
      <c r="O97" s="80">
        <f t="shared" si="11"/>
        <v>12.837934485661762</v>
      </c>
      <c r="P97" s="80">
        <f t="shared" si="12"/>
        <v>-26.336019521564847</v>
      </c>
      <c r="Q97" s="80">
        <f t="shared" si="13"/>
        <v>65.903125387985924</v>
      </c>
      <c r="R97" s="81">
        <f t="shared" si="61"/>
        <v>0.38334019769357502</v>
      </c>
      <c r="S97" s="81">
        <f t="shared" si="61"/>
        <v>0.38163360805248692</v>
      </c>
      <c r="T97" s="81">
        <f t="shared" si="61"/>
        <v>1.2603677869900349E-2</v>
      </c>
      <c r="U97" s="81">
        <f t="shared" si="61"/>
        <v>0</v>
      </c>
      <c r="V97" s="81">
        <f t="shared" si="61"/>
        <v>0.51675179667630855</v>
      </c>
      <c r="W97" s="82">
        <f t="shared" si="61"/>
        <v>0.84671054859899952</v>
      </c>
      <c r="X97" s="82">
        <f t="shared" si="61"/>
        <v>0.25</v>
      </c>
      <c r="Y97" s="82">
        <f t="shared" si="61"/>
        <v>0.46360000000000007</v>
      </c>
      <c r="Z97" s="82">
        <f t="shared" si="61"/>
        <v>0.62</v>
      </c>
      <c r="AA97" s="82">
        <f t="shared" si="61"/>
        <v>0.66666666666666663</v>
      </c>
      <c r="AB97" s="82">
        <f t="shared" si="61"/>
        <v>6.1185284794928442E-2</v>
      </c>
      <c r="AC97" s="82">
        <f t="shared" si="61"/>
        <v>0.5</v>
      </c>
      <c r="AD97" s="82">
        <f t="shared" si="61"/>
        <v>0.61967213114754083</v>
      </c>
      <c r="AE97" s="82">
        <f t="shared" si="61"/>
        <v>0.49295120637456113</v>
      </c>
      <c r="AF97" s="82">
        <f t="shared" si="61"/>
        <v>0.9</v>
      </c>
      <c r="AG97" s="82">
        <f t="shared" si="61"/>
        <v>0.90460157126823793</v>
      </c>
      <c r="AH97" s="82">
        <f t="shared" si="61"/>
        <v>0.54347826086956519</v>
      </c>
      <c r="AI97" s="82">
        <f t="shared" si="61"/>
        <v>1</v>
      </c>
      <c r="AJ97" s="82">
        <f t="shared" si="61"/>
        <v>1</v>
      </c>
      <c r="AK97" s="82">
        <f t="shared" si="61"/>
        <v>0</v>
      </c>
      <c r="AL97" s="82">
        <f t="shared" si="61"/>
        <v>0.26035173272275158</v>
      </c>
      <c r="AM97" s="82">
        <f t="shared" si="61"/>
        <v>0.15487957466976357</v>
      </c>
      <c r="AN97" s="82">
        <f t="shared" si="61"/>
        <v>0.25303232822488925</v>
      </c>
      <c r="AO97" s="82">
        <f t="shared" si="61"/>
        <v>0.10887719573810833</v>
      </c>
      <c r="AP97" s="82">
        <f t="shared" si="61"/>
        <v>0.16292134831460675</v>
      </c>
      <c r="AQ97" s="82">
        <f t="shared" si="61"/>
        <v>0.15246481314567006</v>
      </c>
      <c r="AR97" s="83">
        <f t="shared" si="61"/>
        <v>0</v>
      </c>
      <c r="AS97" s="83">
        <f t="shared" si="61"/>
        <v>0</v>
      </c>
      <c r="AT97" s="83">
        <f t="shared" si="61"/>
        <v>0.10526315789473684</v>
      </c>
      <c r="AU97" s="83">
        <f t="shared" si="61"/>
        <v>0.66666666666666663</v>
      </c>
      <c r="AV97" s="83">
        <f t="shared" si="61"/>
        <v>1</v>
      </c>
      <c r="AW97" s="83">
        <f t="shared" si="61"/>
        <v>0.33333333333333331</v>
      </c>
      <c r="AX97" s="83">
        <f t="shared" si="61"/>
        <v>1</v>
      </c>
      <c r="AY97" s="83">
        <f t="shared" si="61"/>
        <v>0.8571428571428571</v>
      </c>
      <c r="AZ97" s="83">
        <f t="shared" si="61"/>
        <v>0</v>
      </c>
      <c r="BA97" s="83">
        <f t="shared" si="61"/>
        <v>1.0160560811117547E-3</v>
      </c>
      <c r="BB97" s="83">
        <f t="shared" si="61"/>
        <v>0</v>
      </c>
      <c r="BC97" s="83">
        <f t="shared" si="61"/>
        <v>0.66666666666666663</v>
      </c>
      <c r="BD97" s="83">
        <f t="shared" si="61"/>
        <v>0.13237874326763382</v>
      </c>
      <c r="BE97" s="83">
        <f t="shared" si="61"/>
        <v>0.14746678990101975</v>
      </c>
      <c r="BF97" s="83">
        <f t="shared" si="61"/>
        <v>0.75</v>
      </c>
      <c r="BG97" s="83">
        <f t="shared" si="61"/>
        <v>0</v>
      </c>
      <c r="BH97" s="84">
        <f t="shared" si="61"/>
        <v>0.53030303030303028</v>
      </c>
      <c r="BI97" s="84">
        <f t="shared" si="61"/>
        <v>0.7142857142857143</v>
      </c>
      <c r="BJ97" s="84">
        <f t="shared" si="61"/>
        <v>5.8877657612406667E-2</v>
      </c>
      <c r="BK97" s="84">
        <f t="shared" si="61"/>
        <v>0</v>
      </c>
      <c r="BL97" s="84">
        <f t="shared" si="61"/>
        <v>0.59688204957385116</v>
      </c>
      <c r="BM97" s="84">
        <f t="shared" si="61"/>
        <v>0.6922319444547671</v>
      </c>
      <c r="BN97" s="84">
        <f t="shared" si="61"/>
        <v>0.28082010235232602</v>
      </c>
      <c r="BO97" s="84">
        <f t="shared" si="61"/>
        <v>0.78697308668280086</v>
      </c>
      <c r="BP97" s="85">
        <f t="shared" si="61"/>
        <v>0.88810636477325089</v>
      </c>
      <c r="BQ97" s="85">
        <f t="shared" si="61"/>
        <v>0.92013039934800311</v>
      </c>
      <c r="BR97" s="85">
        <f t="shared" si="61"/>
        <v>1</v>
      </c>
      <c r="BS97" s="85">
        <f t="shared" si="61"/>
        <v>0.69783726450710237</v>
      </c>
      <c r="BT97" s="86">
        <v>1</v>
      </c>
      <c r="BU97" s="85">
        <f t="shared" si="57"/>
        <v>0.10679151991167526</v>
      </c>
      <c r="BV97" s="85">
        <f t="shared" si="57"/>
        <v>0.37757558377994876</v>
      </c>
      <c r="BW97" s="87"/>
      <c r="BX97" s="87"/>
      <c r="BY97" s="88">
        <v>23.876000000000001</v>
      </c>
      <c r="BZ97" s="88">
        <v>5.2154195011338E-2</v>
      </c>
      <c r="CA97" s="88">
        <v>27.860721531589444</v>
      </c>
      <c r="CB97" s="88">
        <v>0.72065261899999999</v>
      </c>
      <c r="CC97" s="89">
        <v>12.130179999999999</v>
      </c>
      <c r="CD97" s="88">
        <v>93.884569999999997</v>
      </c>
      <c r="CE97" s="88">
        <v>9</v>
      </c>
      <c r="CF97" s="88"/>
      <c r="CG97" s="88">
        <v>31</v>
      </c>
      <c r="CH97" s="88">
        <v>2</v>
      </c>
      <c r="CI97" s="88">
        <v>5.5555555555555601E-2</v>
      </c>
      <c r="CJ97" s="88">
        <v>0</v>
      </c>
      <c r="CK97" s="88">
        <v>63.3</v>
      </c>
      <c r="CL97" s="88">
        <v>26.696999999999999</v>
      </c>
      <c r="CM97" s="89">
        <v>75</v>
      </c>
      <c r="CN97" s="88">
        <v>91.5</v>
      </c>
      <c r="CO97" s="89">
        <v>4.0999999999999996</v>
      </c>
      <c r="CP97" s="88"/>
      <c r="CQ97" s="88">
        <v>60.421909999999997</v>
      </c>
      <c r="CR97" s="88">
        <v>0</v>
      </c>
      <c r="CS97" s="88">
        <v>13.533849999999999</v>
      </c>
      <c r="CT97" s="88">
        <v>15.939539999999999</v>
      </c>
      <c r="CU97" s="88">
        <v>5.7953900000000003</v>
      </c>
      <c r="CV97" s="88">
        <v>11.5</v>
      </c>
      <c r="CW97" s="88">
        <v>3</v>
      </c>
      <c r="CX97" s="88">
        <v>15.75</v>
      </c>
      <c r="CY97" s="88">
        <v>0</v>
      </c>
      <c r="CZ97" s="88">
        <v>0</v>
      </c>
      <c r="DA97" s="88">
        <v>5</v>
      </c>
      <c r="DB97" s="88">
        <v>6</v>
      </c>
      <c r="DC97" s="88">
        <v>1</v>
      </c>
      <c r="DD97" s="88">
        <v>2</v>
      </c>
      <c r="DE97" s="88">
        <v>1</v>
      </c>
      <c r="DF97" s="88">
        <v>7</v>
      </c>
      <c r="DG97" s="89">
        <v>0</v>
      </c>
      <c r="DH97" s="89">
        <v>0.40734562099999999</v>
      </c>
      <c r="DI97" s="89">
        <v>0</v>
      </c>
      <c r="DJ97" s="88">
        <v>2</v>
      </c>
      <c r="DK97" s="88">
        <v>1.0783479210229268</v>
      </c>
      <c r="DL97" s="89">
        <v>297.77397411351586</v>
      </c>
      <c r="DM97" s="89">
        <v>4</v>
      </c>
      <c r="DN97" s="89">
        <v>1</v>
      </c>
      <c r="DO97" s="88">
        <v>63</v>
      </c>
      <c r="DP97" s="88">
        <v>12</v>
      </c>
      <c r="DQ97" s="89">
        <v>-6.8240099485574897</v>
      </c>
      <c r="DR97" s="88">
        <v>0</v>
      </c>
      <c r="DS97" s="88">
        <v>148.94</v>
      </c>
      <c r="DT97" s="88">
        <v>9.7082998807875196</v>
      </c>
      <c r="DU97" s="88">
        <v>2.7910795428768198</v>
      </c>
      <c r="DV97" s="88">
        <v>16.758400000000002</v>
      </c>
      <c r="DW97" s="89">
        <v>91.5</v>
      </c>
      <c r="DX97" s="88">
        <v>95.1</v>
      </c>
      <c r="DY97" s="88">
        <v>100</v>
      </c>
      <c r="DZ97" s="89">
        <v>69.198470610000001</v>
      </c>
      <c r="EA97" s="88">
        <v>1</v>
      </c>
      <c r="EB97" s="89">
        <v>14.19016577</v>
      </c>
      <c r="EC97" s="88">
        <v>33.64</v>
      </c>
      <c r="ED97" s="77"/>
    </row>
    <row r="98" spans="1:134" ht="15.75" customHeight="1" x14ac:dyDescent="0.25">
      <c r="A98" s="112" t="s">
        <v>187</v>
      </c>
      <c r="B98" s="113">
        <v>2</v>
      </c>
      <c r="C98" s="113" t="s">
        <v>120</v>
      </c>
      <c r="D98" s="77" t="s">
        <v>124</v>
      </c>
      <c r="E98" s="77"/>
      <c r="F98" s="77" t="s">
        <v>145</v>
      </c>
      <c r="G98" s="78">
        <f t="shared" si="7"/>
        <v>44.083580019615496</v>
      </c>
      <c r="H98" s="79">
        <f t="shared" si="55"/>
        <v>36.402266656744658</v>
      </c>
      <c r="I98" s="79">
        <f t="shared" si="55"/>
        <v>32.159359867895972</v>
      </c>
      <c r="J98" s="79">
        <f t="shared" si="55"/>
        <v>45.959015124614524</v>
      </c>
      <c r="K98" s="79">
        <f t="shared" si="55"/>
        <v>53.38128448821395</v>
      </c>
      <c r="L98" s="79">
        <f t="shared" si="55"/>
        <v>52.515973960608406</v>
      </c>
      <c r="M98" s="80">
        <f t="shared" si="9"/>
        <v>23.540657363459605</v>
      </c>
      <c r="N98" s="80">
        <f t="shared" si="10"/>
        <v>-11.941681732879411</v>
      </c>
      <c r="O98" s="80">
        <f t="shared" si="11"/>
        <v>18.635999091743315</v>
      </c>
      <c r="P98" s="80">
        <f t="shared" si="12"/>
        <v>32.976608529367901</v>
      </c>
      <c r="Q98" s="80">
        <f t="shared" si="13"/>
        <v>45.117434362940408</v>
      </c>
      <c r="R98" s="81">
        <f t="shared" si="61"/>
        <v>0.30032948929159803</v>
      </c>
      <c r="S98" s="81">
        <f t="shared" si="61"/>
        <v>0.34682164417768424</v>
      </c>
      <c r="T98" s="81">
        <f t="shared" si="61"/>
        <v>7.1601117463875319E-2</v>
      </c>
      <c r="U98" s="81">
        <f t="shared" si="61"/>
        <v>1.1403001212333012E-2</v>
      </c>
      <c r="V98" s="81">
        <f t="shared" si="61"/>
        <v>0.18150286062392701</v>
      </c>
      <c r="W98" s="82">
        <f t="shared" si="61"/>
        <v>6.6617023753976753E-2</v>
      </c>
      <c r="X98" s="82">
        <f t="shared" si="61"/>
        <v>2.8124999999999997E-2</v>
      </c>
      <c r="Y98" s="82">
        <f t="shared" si="61"/>
        <v>0.05</v>
      </c>
      <c r="Z98" s="82">
        <f t="shared" si="61"/>
        <v>0.40600000000000003</v>
      </c>
      <c r="AA98" s="82">
        <f t="shared" si="61"/>
        <v>0.66666666666666663</v>
      </c>
      <c r="AB98" s="82">
        <f t="shared" si="61"/>
        <v>0.16549803092882484</v>
      </c>
      <c r="AC98" s="82">
        <f t="shared" si="61"/>
        <v>0.5</v>
      </c>
      <c r="AD98" s="82">
        <f t="shared" si="61"/>
        <v>0.47540983606557363</v>
      </c>
      <c r="AE98" s="82">
        <f t="shared" si="61"/>
        <v>2.8325191775478736E-2</v>
      </c>
      <c r="AF98" s="82">
        <f t="shared" si="61"/>
        <v>0.5</v>
      </c>
      <c r="AG98" s="82">
        <f t="shared" si="61"/>
        <v>0.35353535353535354</v>
      </c>
      <c r="AH98" s="82">
        <f t="shared" si="61"/>
        <v>0.43478260869565222</v>
      </c>
      <c r="AI98" s="82">
        <f t="shared" si="61"/>
        <v>0.77907502884986801</v>
      </c>
      <c r="AJ98" s="82">
        <f t="shared" si="61"/>
        <v>1</v>
      </c>
      <c r="AK98" s="82">
        <f t="shared" si="61"/>
        <v>0</v>
      </c>
      <c r="AL98" s="82">
        <f t="shared" si="61"/>
        <v>0.78208226303369766</v>
      </c>
      <c r="AM98" s="82">
        <f t="shared" si="61"/>
        <v>0.74445247860174846</v>
      </c>
      <c r="AN98" s="82">
        <f t="shared" si="61"/>
        <v>0.23342961020977809</v>
      </c>
      <c r="AO98" s="82">
        <f t="shared" si="61"/>
        <v>0.5884709023796435</v>
      </c>
      <c r="AP98" s="82">
        <f t="shared" si="61"/>
        <v>5.6179775280898892E-3</v>
      </c>
      <c r="AQ98" s="82">
        <f t="shared" si="61"/>
        <v>0.54406156832836428</v>
      </c>
      <c r="AR98" s="83">
        <f t="shared" si="61"/>
        <v>1</v>
      </c>
      <c r="AS98" s="83">
        <f t="shared" si="61"/>
        <v>0.5</v>
      </c>
      <c r="AT98" s="83">
        <f t="shared" si="61"/>
        <v>0.42105263157894735</v>
      </c>
      <c r="AU98" s="83">
        <f t="shared" si="61"/>
        <v>1</v>
      </c>
      <c r="AV98" s="83">
        <f t="shared" si="61"/>
        <v>1</v>
      </c>
      <c r="AW98" s="83">
        <f t="shared" si="61"/>
        <v>1</v>
      </c>
      <c r="AX98" s="83">
        <f t="shared" si="61"/>
        <v>1</v>
      </c>
      <c r="AY98" s="83">
        <f t="shared" si="61"/>
        <v>0.7142857142857143</v>
      </c>
      <c r="AZ98" s="83">
        <f t="shared" si="61"/>
        <v>0</v>
      </c>
      <c r="BA98" s="83">
        <f t="shared" si="61"/>
        <v>1.3035985454041145E-2</v>
      </c>
      <c r="BB98" s="83">
        <f t="shared" si="61"/>
        <v>1.1845728733186974E-2</v>
      </c>
      <c r="BC98" s="83">
        <f t="shared" si="61"/>
        <v>0.66666666666666663</v>
      </c>
      <c r="BD98" s="83">
        <f t="shared" si="61"/>
        <v>0.238931884965216</v>
      </c>
      <c r="BE98" s="83">
        <f t="shared" si="61"/>
        <v>0.67967372693790329</v>
      </c>
      <c r="BF98" s="83">
        <f t="shared" si="61"/>
        <v>0.75</v>
      </c>
      <c r="BG98" s="83">
        <f t="shared" si="61"/>
        <v>2.8249999999999997E-2</v>
      </c>
      <c r="BH98" s="84">
        <f t="shared" si="61"/>
        <v>0.37878787878787878</v>
      </c>
      <c r="BI98" s="84">
        <f t="shared" si="61"/>
        <v>0.7142857142857143</v>
      </c>
      <c r="BJ98" s="84">
        <f t="shared" si="61"/>
        <v>0.3757470060176345</v>
      </c>
      <c r="BK98" s="84">
        <f t="shared" si="61"/>
        <v>9.1560605872449824E-3</v>
      </c>
      <c r="BL98" s="84">
        <f t="shared" si="61"/>
        <v>7.5873927815407763E-2</v>
      </c>
      <c r="BM98" s="84">
        <f t="shared" si="61"/>
        <v>3.7078294274314326E-2</v>
      </c>
      <c r="BN98" s="84">
        <f t="shared" si="61"/>
        <v>2.343279768802474E-2</v>
      </c>
      <c r="BO98" s="84">
        <f t="shared" si="61"/>
        <v>2.252729872600949E-2</v>
      </c>
      <c r="BP98" s="85">
        <f t="shared" si="61"/>
        <v>0.84334891068255113</v>
      </c>
      <c r="BQ98" s="85">
        <f t="shared" si="61"/>
        <v>0.49633251833740821</v>
      </c>
      <c r="BR98" s="85">
        <f t="shared" si="61"/>
        <v>0.49325299257771471</v>
      </c>
      <c r="BS98" s="85">
        <f t="shared" si="61"/>
        <v>0.17482666761397678</v>
      </c>
      <c r="BT98" s="86">
        <v>1</v>
      </c>
      <c r="BU98" s="85">
        <f t="shared" si="57"/>
        <v>0.29024833771370862</v>
      </c>
      <c r="BV98" s="85">
        <f t="shared" si="57"/>
        <v>1.0507410712143558E-2</v>
      </c>
      <c r="BW98" s="87"/>
      <c r="BX98" s="87"/>
      <c r="BY98" s="88">
        <v>19.844999999999999</v>
      </c>
      <c r="BZ98" s="88">
        <v>2.8653295128939799E-2</v>
      </c>
      <c r="CA98" s="88">
        <v>121.17388936828188</v>
      </c>
      <c r="CB98" s="88">
        <v>1.110379121</v>
      </c>
      <c r="CC98" s="89">
        <v>4.26058</v>
      </c>
      <c r="CD98" s="88">
        <v>63.10275</v>
      </c>
      <c r="CE98" s="88">
        <v>1.9</v>
      </c>
      <c r="CF98" s="88">
        <v>5</v>
      </c>
      <c r="CG98" s="88">
        <v>20.3</v>
      </c>
      <c r="CH98" s="88">
        <v>2</v>
      </c>
      <c r="CI98" s="88">
        <v>0.129222629222629</v>
      </c>
      <c r="CJ98" s="88">
        <v>0</v>
      </c>
      <c r="CK98" s="88">
        <v>58.9</v>
      </c>
      <c r="CL98" s="88">
        <v>1.6819999999999999</v>
      </c>
      <c r="CM98" s="89">
        <v>55</v>
      </c>
      <c r="CN98" s="88">
        <v>42.4</v>
      </c>
      <c r="CO98" s="89">
        <v>3.6</v>
      </c>
      <c r="CP98" s="88">
        <v>0.45395780000000002</v>
      </c>
      <c r="CQ98" s="88">
        <v>62.842010000000002</v>
      </c>
      <c r="CR98" s="88">
        <v>0</v>
      </c>
      <c r="CS98" s="88">
        <v>30.810320000000001</v>
      </c>
      <c r="CT98" s="88">
        <v>45.521160000000002</v>
      </c>
      <c r="CU98" s="88">
        <v>5.3469100000000003</v>
      </c>
      <c r="CV98" s="88">
        <v>57.3</v>
      </c>
      <c r="CW98" s="88">
        <v>0.2</v>
      </c>
      <c r="CX98" s="88">
        <v>51.05</v>
      </c>
      <c r="CY98" s="88">
        <v>1</v>
      </c>
      <c r="CZ98" s="88">
        <v>0.5</v>
      </c>
      <c r="DA98" s="88">
        <v>11</v>
      </c>
      <c r="DB98" s="88">
        <v>9</v>
      </c>
      <c r="DC98" s="88">
        <v>1</v>
      </c>
      <c r="DD98" s="88">
        <v>4</v>
      </c>
      <c r="DE98" s="88">
        <v>1</v>
      </c>
      <c r="DF98" s="88">
        <v>6</v>
      </c>
      <c r="DG98" s="89">
        <v>0</v>
      </c>
      <c r="DH98" s="89">
        <v>5.2262386779999996</v>
      </c>
      <c r="DI98" s="89">
        <v>2.8198117580000002</v>
      </c>
      <c r="DJ98" s="88">
        <v>2</v>
      </c>
      <c r="DK98" s="88">
        <v>1.8475695765686337</v>
      </c>
      <c r="DL98" s="89">
        <v>1232.7909504251131</v>
      </c>
      <c r="DM98" s="89">
        <v>4</v>
      </c>
      <c r="DN98" s="89">
        <v>1.113</v>
      </c>
      <c r="DO98" s="88">
        <v>53</v>
      </c>
      <c r="DP98" s="88">
        <v>12</v>
      </c>
      <c r="DQ98" s="89">
        <v>-0.27061314564508998</v>
      </c>
      <c r="DR98" s="88">
        <v>0.55573716900948023</v>
      </c>
      <c r="DS98" s="88">
        <v>19.41</v>
      </c>
      <c r="DT98" s="88">
        <v>1.04076877260796</v>
      </c>
      <c r="DU98" s="88">
        <v>0.27918535919697102</v>
      </c>
      <c r="DV98" s="88">
        <v>0.5141</v>
      </c>
      <c r="DW98" s="89">
        <v>88.1</v>
      </c>
      <c r="DX98" s="88">
        <v>69.099999999999994</v>
      </c>
      <c r="DY98" s="88">
        <v>56.1</v>
      </c>
      <c r="DZ98" s="89">
        <v>19</v>
      </c>
      <c r="EA98" s="88">
        <v>1</v>
      </c>
      <c r="EB98" s="89">
        <v>29.03890178</v>
      </c>
      <c r="EC98" s="88">
        <v>1.5109999999999999</v>
      </c>
      <c r="ED98" s="77"/>
    </row>
    <row r="99" spans="1:134" ht="15.75" customHeight="1" x14ac:dyDescent="0.25">
      <c r="A99" s="112" t="s">
        <v>188</v>
      </c>
      <c r="B99" s="113">
        <v>2</v>
      </c>
      <c r="C99" s="113" t="s">
        <v>108</v>
      </c>
      <c r="D99" s="77" t="s">
        <v>109</v>
      </c>
      <c r="E99" s="77"/>
      <c r="F99" s="77" t="s">
        <v>145</v>
      </c>
      <c r="G99" s="78">
        <f t="shared" si="7"/>
        <v>43.829964302909239</v>
      </c>
      <c r="H99" s="79">
        <f t="shared" si="55"/>
        <v>29.807882330007452</v>
      </c>
      <c r="I99" s="79">
        <f t="shared" si="55"/>
        <v>58.900084386404927</v>
      </c>
      <c r="J99" s="79">
        <f t="shared" si="55"/>
        <v>32.253955667570843</v>
      </c>
      <c r="K99" s="79">
        <f t="shared" si="55"/>
        <v>42.195652261853283</v>
      </c>
      <c r="L99" s="79">
        <f t="shared" si="55"/>
        <v>55.992246868709671</v>
      </c>
      <c r="M99" s="80">
        <f t="shared" si="9"/>
        <v>15.612665842225566</v>
      </c>
      <c r="N99" s="80">
        <f t="shared" si="10"/>
        <v>32.182336960466856</v>
      </c>
      <c r="O99" s="80">
        <f t="shared" si="11"/>
        <v>-1.9983115649175376</v>
      </c>
      <c r="P99" s="80">
        <f t="shared" si="12"/>
        <v>16.895105653889669</v>
      </c>
      <c r="Q99" s="80">
        <f t="shared" si="13"/>
        <v>49.135349269585596</v>
      </c>
      <c r="R99" s="81">
        <f t="shared" si="61"/>
        <v>0.35261532125205935</v>
      </c>
      <c r="S99" s="81">
        <f t="shared" si="61"/>
        <v>0.3631884742425599</v>
      </c>
      <c r="T99" s="81">
        <f t="shared" si="61"/>
        <v>0.34310581665985262</v>
      </c>
      <c r="U99" s="81">
        <f t="shared" si="61"/>
        <v>1.502493158296828E-2</v>
      </c>
      <c r="V99" s="81">
        <f t="shared" si="61"/>
        <v>0.24719496973234101</v>
      </c>
      <c r="W99" s="82">
        <f t="shared" si="61"/>
        <v>0.77297351421022464</v>
      </c>
      <c r="X99" s="82">
        <f t="shared" si="61"/>
        <v>0.19375000000000001</v>
      </c>
      <c r="Y99" s="82">
        <f t="shared" si="61"/>
        <v>0.81700000000000006</v>
      </c>
      <c r="Z99" s="82">
        <f t="shared" si="61"/>
        <v>9.6000000000000002E-2</v>
      </c>
      <c r="AA99" s="82">
        <f t="shared" si="61"/>
        <v>1</v>
      </c>
      <c r="AB99" s="82">
        <f t="shared" si="61"/>
        <v>6.1185284794928442E-2</v>
      </c>
      <c r="AC99" s="82">
        <f t="shared" si="61"/>
        <v>1</v>
      </c>
      <c r="AD99" s="82">
        <f t="shared" si="61"/>
        <v>0.73442622950819647</v>
      </c>
      <c r="AE99" s="82">
        <f t="shared" si="61"/>
        <v>7.9867753858726936E-2</v>
      </c>
      <c r="AF99" s="82">
        <f t="shared" si="61"/>
        <v>0.9</v>
      </c>
      <c r="AG99" s="82">
        <f t="shared" si="61"/>
        <v>0.92143658810325479</v>
      </c>
      <c r="AH99" s="82">
        <f t="shared" si="61"/>
        <v>0.65217391304347816</v>
      </c>
      <c r="AI99" s="82">
        <f t="shared" si="61"/>
        <v>1</v>
      </c>
      <c r="AJ99" s="82">
        <f t="shared" si="61"/>
        <v>1</v>
      </c>
      <c r="AK99" s="82">
        <f t="shared" si="61"/>
        <v>0.31491712707182318</v>
      </c>
      <c r="AL99" s="82">
        <f t="shared" si="61"/>
        <v>0.52403769943839351</v>
      </c>
      <c r="AM99" s="82">
        <f t="shared" si="61"/>
        <v>0.17367232782444361</v>
      </c>
      <c r="AN99" s="82">
        <f t="shared" si="61"/>
        <v>8.4263975809560604E-2</v>
      </c>
      <c r="AO99" s="82">
        <f t="shared" si="61"/>
        <v>0.53401921516270068</v>
      </c>
      <c r="AP99" s="82">
        <f t="shared" si="61"/>
        <v>3.3707865168539332E-2</v>
      </c>
      <c r="AQ99" s="82">
        <f t="shared" si="61"/>
        <v>0.53685086320460362</v>
      </c>
      <c r="AR99" s="83">
        <f t="shared" si="61"/>
        <v>0</v>
      </c>
      <c r="AS99" s="83">
        <f t="shared" si="61"/>
        <v>0.5</v>
      </c>
      <c r="AT99" s="83">
        <f t="shared" si="61"/>
        <v>0.42105263157894735</v>
      </c>
      <c r="AU99" s="83">
        <f t="shared" si="61"/>
        <v>0.22222222222222221</v>
      </c>
      <c r="AV99" s="83">
        <f t="shared" si="61"/>
        <v>0</v>
      </c>
      <c r="AW99" s="83">
        <f t="shared" si="61"/>
        <v>0.33333333333333331</v>
      </c>
      <c r="AX99" s="83">
        <f t="shared" si="61"/>
        <v>0.66666666666666696</v>
      </c>
      <c r="AY99" s="83">
        <f t="shared" si="61"/>
        <v>0.42857142857142855</v>
      </c>
      <c r="AZ99" s="83">
        <f t="shared" si="61"/>
        <v>0</v>
      </c>
      <c r="BA99" s="83">
        <f t="shared" si="61"/>
        <v>4.7026160326817633E-3</v>
      </c>
      <c r="BB99" s="83">
        <f t="shared" si="61"/>
        <v>2.5959911428362587E-2</v>
      </c>
      <c r="BC99" s="83">
        <f t="shared" si="61"/>
        <v>0</v>
      </c>
      <c r="BD99" s="83">
        <f t="shared" si="61"/>
        <v>0.18312258068438345</v>
      </c>
      <c r="BE99" s="83">
        <f t="shared" si="61"/>
        <v>0.35481281852353225</v>
      </c>
      <c r="BF99" s="83">
        <f t="shared" si="61"/>
        <v>0.25</v>
      </c>
      <c r="BG99" s="83">
        <f t="shared" si="61"/>
        <v>0.15949999999999998</v>
      </c>
      <c r="BH99" s="84">
        <f t="shared" si="61"/>
        <v>0.39393939393939392</v>
      </c>
      <c r="BI99" s="84">
        <f t="shared" si="61"/>
        <v>0.7142857142857143</v>
      </c>
      <c r="BJ99" s="84">
        <f t="shared" si="61"/>
        <v>0.32553291950152458</v>
      </c>
      <c r="BK99" s="84">
        <f t="shared" si="61"/>
        <v>9.708005899614984E-2</v>
      </c>
      <c r="BL99" s="84">
        <f t="shared" si="61"/>
        <v>0.4068955578960658</v>
      </c>
      <c r="BM99" s="84">
        <f t="shared" si="61"/>
        <v>0.15432099940258678</v>
      </c>
      <c r="BN99" s="84">
        <f t="shared" si="61"/>
        <v>0.12406961320255452</v>
      </c>
      <c r="BO99" s="84">
        <f t="shared" si="61"/>
        <v>0.16974769006598878</v>
      </c>
      <c r="BP99" s="85">
        <f t="shared" si="61"/>
        <v>0.86704403343645109</v>
      </c>
      <c r="BQ99" s="85">
        <f t="shared" si="61"/>
        <v>0.96740016299918496</v>
      </c>
      <c r="BR99" s="85">
        <f t="shared" si="61"/>
        <v>1</v>
      </c>
      <c r="BS99" s="85">
        <f t="shared" si="61"/>
        <v>0.38649745048294892</v>
      </c>
      <c r="BT99" s="86">
        <v>0</v>
      </c>
      <c r="BU99" s="85">
        <f t="shared" si="57"/>
        <v>0.25706047433586426</v>
      </c>
      <c r="BV99" s="85">
        <f t="shared" si="57"/>
        <v>4.8609199039857783E-2</v>
      </c>
      <c r="BW99" s="87"/>
      <c r="BX99" s="87"/>
      <c r="BY99" s="88">
        <v>22.384</v>
      </c>
      <c r="BZ99" s="88">
        <v>3.9702233250620202E-2</v>
      </c>
      <c r="CA99" s="88">
        <v>550.59868710327066</v>
      </c>
      <c r="CB99" s="88">
        <v>1.1454387937291</v>
      </c>
      <c r="CC99" s="89">
        <v>5.8026299999999997</v>
      </c>
      <c r="CD99" s="88">
        <v>90.974969999999999</v>
      </c>
      <c r="CE99" s="88">
        <v>7.2</v>
      </c>
      <c r="CF99" s="88">
        <v>81.7</v>
      </c>
      <c r="CG99" s="88">
        <v>4.8</v>
      </c>
      <c r="CH99" s="88">
        <v>3</v>
      </c>
      <c r="CI99" s="88">
        <v>5.5555555555555601E-2</v>
      </c>
      <c r="CJ99" s="88">
        <v>1</v>
      </c>
      <c r="CK99" s="88">
        <v>66.8</v>
      </c>
      <c r="CL99" s="88">
        <v>4.4569999999999999</v>
      </c>
      <c r="CM99" s="89">
        <v>75</v>
      </c>
      <c r="CN99" s="88">
        <v>93</v>
      </c>
      <c r="CO99" s="89">
        <v>4.5999999999999996</v>
      </c>
      <c r="CP99" s="88">
        <v>0.57748560000000004</v>
      </c>
      <c r="CQ99" s="88">
        <v>56.034329999999997</v>
      </c>
      <c r="CR99" s="88">
        <v>28.5</v>
      </c>
      <c r="CS99" s="88"/>
      <c r="CT99" s="88">
        <v>16.882459999999998</v>
      </c>
      <c r="CU99" s="88">
        <v>1.9342299999999999</v>
      </c>
      <c r="CV99" s="88">
        <v>52.1</v>
      </c>
      <c r="CW99" s="88">
        <v>0.7</v>
      </c>
      <c r="CX99" s="88">
        <v>50.4</v>
      </c>
      <c r="CY99" s="88">
        <v>0</v>
      </c>
      <c r="CZ99" s="88">
        <v>0.5</v>
      </c>
      <c r="DA99" s="88">
        <v>11</v>
      </c>
      <c r="DB99" s="88">
        <v>2</v>
      </c>
      <c r="DC99" s="88">
        <v>0</v>
      </c>
      <c r="DD99" s="88">
        <v>2</v>
      </c>
      <c r="DE99" s="88">
        <v>0.66666666666666696</v>
      </c>
      <c r="DF99" s="88">
        <v>4</v>
      </c>
      <c r="DG99" s="89">
        <v>0</v>
      </c>
      <c r="DH99" s="89">
        <v>1.88531921</v>
      </c>
      <c r="DI99" s="89">
        <v>6.1796167320000004</v>
      </c>
      <c r="DJ99" s="88">
        <v>0</v>
      </c>
      <c r="DK99" s="88">
        <v>1.4446746008803639</v>
      </c>
      <c r="DL99" s="89">
        <v>662.05343618186475</v>
      </c>
      <c r="DM99" s="89">
        <v>2</v>
      </c>
      <c r="DN99" s="89">
        <v>1.6379999999999999</v>
      </c>
      <c r="DO99" s="88">
        <v>54</v>
      </c>
      <c r="DP99" s="88">
        <v>12</v>
      </c>
      <c r="DQ99" s="89">
        <v>-1.3091258187453201</v>
      </c>
      <c r="DR99" s="88">
        <v>5.8923809688362105</v>
      </c>
      <c r="DS99" s="88">
        <v>101.7066667</v>
      </c>
      <c r="DT99" s="88">
        <v>2.5918626169703098</v>
      </c>
      <c r="DU99" s="88">
        <v>1.26132016916637</v>
      </c>
      <c r="DV99" s="88">
        <v>3.6425000000000001</v>
      </c>
      <c r="DW99" s="89">
        <v>89.9</v>
      </c>
      <c r="DX99" s="88">
        <v>98</v>
      </c>
      <c r="DY99" s="88">
        <v>100</v>
      </c>
      <c r="DZ99" s="89">
        <v>39.316126740000001</v>
      </c>
      <c r="EA99" s="88">
        <v>0</v>
      </c>
      <c r="EB99" s="89">
        <v>26.35272294</v>
      </c>
      <c r="EC99" s="88">
        <v>4.8460000000000001</v>
      </c>
      <c r="ED99" s="77"/>
    </row>
    <row r="100" spans="1:134" ht="15.75" customHeight="1" x14ac:dyDescent="0.25">
      <c r="A100" s="112" t="s">
        <v>189</v>
      </c>
      <c r="B100" s="113">
        <v>5</v>
      </c>
      <c r="C100" s="113" t="s">
        <v>120</v>
      </c>
      <c r="D100" s="77" t="s">
        <v>124</v>
      </c>
      <c r="E100" s="77"/>
      <c r="F100" s="77" t="s">
        <v>130</v>
      </c>
      <c r="G100" s="78">
        <f t="shared" si="7"/>
        <v>43.710589601099592</v>
      </c>
      <c r="H100" s="79">
        <f t="shared" si="55"/>
        <v>39.597469067105955</v>
      </c>
      <c r="I100" s="79">
        <f t="shared" si="55"/>
        <v>21.934647693806124</v>
      </c>
      <c r="J100" s="79">
        <f t="shared" si="55"/>
        <v>56.486199130645211</v>
      </c>
      <c r="K100" s="79">
        <f t="shared" si="55"/>
        <v>53.968180051674132</v>
      </c>
      <c r="L100" s="79">
        <f t="shared" si="55"/>
        <v>46.566452062266556</v>
      </c>
      <c r="M100" s="80">
        <f t="shared" si="9"/>
        <v>27.38203759895227</v>
      </c>
      <c r="N100" s="80">
        <f t="shared" si="10"/>
        <v>-28.813153962113596</v>
      </c>
      <c r="O100" s="80">
        <f t="shared" si="11"/>
        <v>34.485706697982721</v>
      </c>
      <c r="P100" s="80">
        <f t="shared" si="12"/>
        <v>33.82038405321785</v>
      </c>
      <c r="Q100" s="80">
        <f t="shared" si="13"/>
        <v>38.240910754264249</v>
      </c>
      <c r="R100" s="81">
        <f t="shared" si="61"/>
        <v>0.24693163097199342</v>
      </c>
      <c r="S100" s="81">
        <f t="shared" si="61"/>
        <v>0.36294057880829217</v>
      </c>
      <c r="T100" s="81">
        <f t="shared" si="61"/>
        <v>3.8520336455416332E-2</v>
      </c>
      <c r="U100" s="81">
        <f t="shared" si="61"/>
        <v>0</v>
      </c>
      <c r="V100" s="81">
        <f t="shared" si="61"/>
        <v>5.4826850246443917E-2</v>
      </c>
      <c r="W100" s="82">
        <f t="shared" si="61"/>
        <v>0.73852243436473242</v>
      </c>
      <c r="X100" s="82">
        <f t="shared" si="61"/>
        <v>0.13750000000000001</v>
      </c>
      <c r="Y100" s="82">
        <f t="shared" si="61"/>
        <v>7.5999999999999998E-2</v>
      </c>
      <c r="Z100" s="82">
        <f t="shared" si="61"/>
        <v>0.254</v>
      </c>
      <c r="AA100" s="82">
        <f t="shared" si="61"/>
        <v>0.33333333333333331</v>
      </c>
      <c r="AB100" s="82">
        <f t="shared" si="61"/>
        <v>5.2444529824224297E-2</v>
      </c>
      <c r="AC100" s="82">
        <f t="shared" si="61"/>
        <v>0</v>
      </c>
      <c r="AD100" s="82">
        <f t="shared" si="61"/>
        <v>0.35737704918032775</v>
      </c>
      <c r="AE100" s="82">
        <f t="shared" si="61"/>
        <v>2.0914207173238726E-2</v>
      </c>
      <c r="AF100" s="82">
        <f t="shared" si="61"/>
        <v>0.3</v>
      </c>
      <c r="AG100" s="82">
        <f t="shared" si="61"/>
        <v>4.4893378226711564E-2</v>
      </c>
      <c r="AH100" s="82">
        <f t="shared" si="61"/>
        <v>0.47826086956521735</v>
      </c>
      <c r="AI100" s="82">
        <f t="shared" si="61"/>
        <v>0.56608743009455076</v>
      </c>
      <c r="AJ100" s="82">
        <f t="shared" si="61"/>
        <v>0.52151986109709914</v>
      </c>
      <c r="AK100" s="82">
        <f t="shared" si="61"/>
        <v>0</v>
      </c>
      <c r="AL100" s="82">
        <f t="shared" si="61"/>
        <v>0.84300040647730334</v>
      </c>
      <c r="AM100" s="82">
        <f t="shared" si="61"/>
        <v>0.44665753589560947</v>
      </c>
      <c r="AN100" s="82">
        <f t="shared" si="61"/>
        <v>0.11606725277837757</v>
      </c>
      <c r="AO100" s="82">
        <f t="shared" si="61"/>
        <v>0.78742899028770386</v>
      </c>
      <c r="AP100" s="82">
        <f t="shared" si="61"/>
        <v>0.37640449438202256</v>
      </c>
      <c r="AQ100" s="82">
        <f t="shared" si="61"/>
        <v>0.71157179504957369</v>
      </c>
      <c r="AR100" s="83">
        <f t="shared" si="61"/>
        <v>0.5</v>
      </c>
      <c r="AS100" s="83">
        <f t="shared" si="61"/>
        <v>0</v>
      </c>
      <c r="AT100" s="83">
        <f t="shared" si="61"/>
        <v>0.42105263157894735</v>
      </c>
      <c r="AU100" s="83">
        <f t="shared" si="61"/>
        <v>0.72222222222222221</v>
      </c>
      <c r="AV100" s="83">
        <f t="shared" si="61"/>
        <v>1</v>
      </c>
      <c r="AW100" s="83">
        <f t="shared" si="61"/>
        <v>0.33333333333333331</v>
      </c>
      <c r="AX100" s="83">
        <f t="shared" si="61"/>
        <v>0.66666666666666696</v>
      </c>
      <c r="AY100" s="83">
        <f t="shared" si="61"/>
        <v>0.8571428571428571</v>
      </c>
      <c r="AZ100" s="83">
        <f t="shared" si="61"/>
        <v>1</v>
      </c>
      <c r="BA100" s="83">
        <f t="shared" si="61"/>
        <v>2.4501029262031298E-3</v>
      </c>
      <c r="BB100" s="83">
        <f t="shared" si="61"/>
        <v>3.6900402760659139E-2</v>
      </c>
      <c r="BC100" s="83">
        <f t="shared" si="61"/>
        <v>1</v>
      </c>
      <c r="BD100" s="83">
        <f t="shared" si="61"/>
        <v>3.5533555196995553E-2</v>
      </c>
      <c r="BE100" s="83">
        <f t="shared" ref="BE100:BS100" si="62">IF(DL100="",VLOOKUP($B100,$Q$165:$BV$170,COLUMN(BE$157)-$R$162),IF((DL100-DL$171)/(DL$170-DL$171)&lt;0,0,IF((DL100-DL$171)/(DL$170-DL$171)&gt;1,1,(DL100-DL$171)/(DL$170-DL$171))))</f>
        <v>9.9609157606587555E-3</v>
      </c>
      <c r="BF100" s="83">
        <f t="shared" si="62"/>
        <v>0.75</v>
      </c>
      <c r="BG100" s="83">
        <f t="shared" si="62"/>
        <v>5.0000000000000044E-3</v>
      </c>
      <c r="BH100" s="84">
        <f t="shared" si="62"/>
        <v>0.18181818181818182</v>
      </c>
      <c r="BI100" s="84">
        <f t="shared" si="62"/>
        <v>1</v>
      </c>
      <c r="BJ100" s="84">
        <f t="shared" si="62"/>
        <v>0.35740662487058855</v>
      </c>
      <c r="BK100" s="84">
        <f t="shared" si="62"/>
        <v>5.0838611861601392E-4</v>
      </c>
      <c r="BL100" s="84">
        <f t="shared" si="62"/>
        <v>3.5932519268651472E-2</v>
      </c>
      <c r="BM100" s="84">
        <f t="shared" si="62"/>
        <v>8.8960942251860048E-2</v>
      </c>
      <c r="BN100" s="84">
        <f t="shared" si="62"/>
        <v>3.9572365351644906E-2</v>
      </c>
      <c r="BO100" s="84">
        <f t="shared" si="62"/>
        <v>2.2452003806515828E-2</v>
      </c>
      <c r="BP100" s="85">
        <f t="shared" si="62"/>
        <v>0</v>
      </c>
      <c r="BQ100" s="85">
        <f t="shared" si="62"/>
        <v>0.73920130399348005</v>
      </c>
      <c r="BR100" s="85">
        <f t="shared" si="62"/>
        <v>0.74951229929240104</v>
      </c>
      <c r="BS100" s="85">
        <f t="shared" si="62"/>
        <v>0.22148363942821192</v>
      </c>
      <c r="BT100" s="86">
        <v>1</v>
      </c>
      <c r="BU100" s="85">
        <f t="shared" si="57"/>
        <v>0.21549243227197756</v>
      </c>
      <c r="BV100" s="85">
        <f t="shared" si="57"/>
        <v>0.1037682497283748</v>
      </c>
      <c r="BW100" s="87"/>
      <c r="BX100" s="87"/>
      <c r="BY100" s="88">
        <v>17.251999999999999</v>
      </c>
      <c r="BZ100" s="88">
        <v>3.9534883720930301E-2</v>
      </c>
      <c r="CA100" s="88">
        <v>68.851746379445402</v>
      </c>
      <c r="CB100" s="88">
        <v>0.45348571999999998</v>
      </c>
      <c r="CC100" s="89">
        <v>1.2869999999999999</v>
      </c>
      <c r="CD100" s="88">
        <v>89.615560000000002</v>
      </c>
      <c r="CE100" s="88">
        <v>5.4</v>
      </c>
      <c r="CF100" s="88">
        <v>7.6</v>
      </c>
      <c r="CG100" s="88">
        <v>12.7</v>
      </c>
      <c r="CH100" s="88">
        <v>1</v>
      </c>
      <c r="CI100" s="88">
        <v>4.9382716049382699E-2</v>
      </c>
      <c r="CJ100" s="88">
        <v>-1</v>
      </c>
      <c r="CK100" s="88">
        <v>55.3</v>
      </c>
      <c r="CL100" s="88">
        <v>1.2829999999999999</v>
      </c>
      <c r="CM100" s="89">
        <v>45</v>
      </c>
      <c r="CN100" s="88">
        <v>14.9</v>
      </c>
      <c r="CO100" s="89">
        <v>3.8</v>
      </c>
      <c r="CP100" s="88">
        <v>0.40956979999999998</v>
      </c>
      <c r="CQ100" s="88">
        <v>40.988639999999997</v>
      </c>
      <c r="CR100" s="88">
        <v>0</v>
      </c>
      <c r="CS100" s="88">
        <v>32.827550000000002</v>
      </c>
      <c r="CT100" s="88">
        <v>30.5794</v>
      </c>
      <c r="CU100" s="88">
        <v>2.6618400000000002</v>
      </c>
      <c r="CV100" s="88">
        <v>76.3</v>
      </c>
      <c r="CW100" s="88">
        <v>6.8</v>
      </c>
      <c r="CX100" s="88">
        <v>66.150000000000006</v>
      </c>
      <c r="CY100" s="88">
        <v>0.5</v>
      </c>
      <c r="CZ100" s="88">
        <v>0</v>
      </c>
      <c r="DA100" s="88">
        <v>11</v>
      </c>
      <c r="DB100" s="88">
        <v>6.5</v>
      </c>
      <c r="DC100" s="88">
        <v>1</v>
      </c>
      <c r="DD100" s="88">
        <v>2</v>
      </c>
      <c r="DE100" s="88">
        <v>0.66666666666666696</v>
      </c>
      <c r="DF100" s="88">
        <v>7</v>
      </c>
      <c r="DG100" s="89">
        <v>1</v>
      </c>
      <c r="DH100" s="89">
        <v>0.98226733399999999</v>
      </c>
      <c r="DI100" s="89">
        <v>8.7839416149999998</v>
      </c>
      <c r="DJ100" s="88">
        <v>3</v>
      </c>
      <c r="DK100" s="88">
        <v>0.37920930612629888</v>
      </c>
      <c r="DL100" s="89">
        <v>56.194397230073022</v>
      </c>
      <c r="DM100" s="89">
        <v>4</v>
      </c>
      <c r="DN100" s="89">
        <v>1.02</v>
      </c>
      <c r="DO100" s="88">
        <v>40</v>
      </c>
      <c r="DP100" s="88">
        <v>14</v>
      </c>
      <c r="DQ100" s="89">
        <v>-0.64992340641394997</v>
      </c>
      <c r="DR100" s="88">
        <v>3.0857054694129443E-2</v>
      </c>
      <c r="DS100" s="88">
        <v>9.48</v>
      </c>
      <c r="DT100" s="88">
        <v>1.7271641932795001</v>
      </c>
      <c r="DU100" s="88">
        <v>0.43669462793977298</v>
      </c>
      <c r="DV100" s="88">
        <v>0.51249999999999996</v>
      </c>
      <c r="DW100" s="89">
        <v>20.2</v>
      </c>
      <c r="DX100" s="88">
        <v>84</v>
      </c>
      <c r="DY100" s="88">
        <v>78.3</v>
      </c>
      <c r="DZ100" s="89">
        <v>23.478128439999999</v>
      </c>
      <c r="EA100" s="88">
        <v>1</v>
      </c>
      <c r="EB100" s="89">
        <v>22.988264260000001</v>
      </c>
      <c r="EC100" s="88">
        <v>9.6739999999999995</v>
      </c>
      <c r="ED100" s="77"/>
    </row>
    <row r="101" spans="1:134" ht="15.75" customHeight="1" x14ac:dyDescent="0.25">
      <c r="A101" s="112" t="s">
        <v>190</v>
      </c>
      <c r="B101" s="113">
        <v>6</v>
      </c>
      <c r="C101" s="113" t="s">
        <v>108</v>
      </c>
      <c r="D101" s="77" t="s">
        <v>109</v>
      </c>
      <c r="E101" s="77"/>
      <c r="F101" s="77" t="s">
        <v>167</v>
      </c>
      <c r="G101" s="78">
        <f t="shared" si="7"/>
        <v>43.649606774733151</v>
      </c>
      <c r="H101" s="79">
        <f t="shared" si="55"/>
        <v>22.59599783895705</v>
      </c>
      <c r="I101" s="79">
        <f t="shared" si="55"/>
        <v>57.925784294296399</v>
      </c>
      <c r="J101" s="79">
        <f t="shared" si="55"/>
        <v>23.902692145582815</v>
      </c>
      <c r="K101" s="79">
        <f t="shared" si="55"/>
        <v>43.887937951026522</v>
      </c>
      <c r="L101" s="79">
        <f t="shared" si="55"/>
        <v>69.935621643802946</v>
      </c>
      <c r="M101" s="80">
        <f t="shared" si="9"/>
        <v>6.9422947712909524</v>
      </c>
      <c r="N101" s="80">
        <f t="shared" si="10"/>
        <v>30.574675378695972</v>
      </c>
      <c r="O101" s="80">
        <f t="shared" si="11"/>
        <v>-14.571957555178145</v>
      </c>
      <c r="P101" s="80">
        <f t="shared" si="12"/>
        <v>19.328092598734404</v>
      </c>
      <c r="Q101" s="80">
        <f t="shared" si="13"/>
        <v>65.251256978450613</v>
      </c>
      <c r="R101" s="81">
        <f t="shared" ref="R101:BS105" si="63">IF(BY101="",VLOOKUP($B101,$Q$165:$BV$170,COLUMN(R$157)-$R$162),IF((BY101-BY$171)/(BY$170-BY$171)&lt;0,0,IF((BY101-BY$171)/(BY$170-BY$171)&gt;1,1,(BY101-BY$171)/(BY$170-BY$171))))</f>
        <v>0.41789538714991764</v>
      </c>
      <c r="S101" s="81">
        <f t="shared" si="63"/>
        <v>0.33766513727921416</v>
      </c>
      <c r="T101" s="81">
        <f t="shared" si="63"/>
        <v>0.10346713339002978</v>
      </c>
      <c r="U101" s="81">
        <f t="shared" si="63"/>
        <v>6.3955250391161053E-2</v>
      </c>
      <c r="V101" s="81">
        <f t="shared" si="63"/>
        <v>0.75764955972377834</v>
      </c>
      <c r="W101" s="82">
        <f t="shared" si="63"/>
        <v>0.88833613849242354</v>
      </c>
      <c r="X101" s="82">
        <f t="shared" si="63"/>
        <v>0.34687499999999999</v>
      </c>
      <c r="Y101" s="82">
        <f t="shared" si="63"/>
        <v>0.42200000000000004</v>
      </c>
      <c r="Z101" s="82">
        <f t="shared" si="63"/>
        <v>0.308</v>
      </c>
      <c r="AA101" s="82">
        <f t="shared" si="63"/>
        <v>0.66666666666666663</v>
      </c>
      <c r="AB101" s="82">
        <f t="shared" si="63"/>
        <v>3.4963019882816151E-2</v>
      </c>
      <c r="AC101" s="82">
        <f t="shared" si="63"/>
        <v>0</v>
      </c>
      <c r="AD101" s="82">
        <f t="shared" si="63"/>
        <v>0.6754098360655737</v>
      </c>
      <c r="AE101" s="82">
        <f t="shared" si="63"/>
        <v>0.25895726146473741</v>
      </c>
      <c r="AF101" s="82">
        <f t="shared" si="63"/>
        <v>0.8</v>
      </c>
      <c r="AG101" s="82">
        <f t="shared" si="63"/>
        <v>0.98428731762065091</v>
      </c>
      <c r="AH101" s="82">
        <f t="shared" si="63"/>
        <v>0.60869565217391319</v>
      </c>
      <c r="AI101" s="82">
        <f t="shared" si="63"/>
        <v>1</v>
      </c>
      <c r="AJ101" s="82">
        <f t="shared" si="63"/>
        <v>0.8298641236533163</v>
      </c>
      <c r="AK101" s="82">
        <f t="shared" si="63"/>
        <v>0</v>
      </c>
      <c r="AL101" s="82">
        <f t="shared" si="63"/>
        <v>0.36925352526954031</v>
      </c>
      <c r="AM101" s="82">
        <f t="shared" si="63"/>
        <v>0.1741955002784274</v>
      </c>
      <c r="AN101" s="82">
        <f t="shared" si="63"/>
        <v>2.3669425302227511E-2</v>
      </c>
      <c r="AO101" s="82">
        <f t="shared" si="63"/>
        <v>1.3586743108458334E-2</v>
      </c>
      <c r="AP101" s="82">
        <f t="shared" si="63"/>
        <v>0.66292134831460692</v>
      </c>
      <c r="AQ101" s="82">
        <f t="shared" si="63"/>
        <v>5.1514941413020862E-2</v>
      </c>
      <c r="AR101" s="83">
        <f t="shared" si="63"/>
        <v>0</v>
      </c>
      <c r="AS101" s="83">
        <f t="shared" si="63"/>
        <v>0.5</v>
      </c>
      <c r="AT101" s="83">
        <f t="shared" si="63"/>
        <v>0.31578947368421051</v>
      </c>
      <c r="AU101" s="83">
        <f t="shared" si="63"/>
        <v>0.5</v>
      </c>
      <c r="AV101" s="83">
        <f t="shared" si="63"/>
        <v>1</v>
      </c>
      <c r="AW101" s="83">
        <f t="shared" si="63"/>
        <v>0.33333333333333331</v>
      </c>
      <c r="AX101" s="83">
        <f t="shared" si="63"/>
        <v>0</v>
      </c>
      <c r="AY101" s="83">
        <f t="shared" si="63"/>
        <v>0.7142857142857143</v>
      </c>
      <c r="AZ101" s="83">
        <f t="shared" si="63"/>
        <v>0</v>
      </c>
      <c r="BA101" s="83">
        <f t="shared" si="63"/>
        <v>1.5019622884118726E-2</v>
      </c>
      <c r="BB101" s="83">
        <f t="shared" si="63"/>
        <v>3.6320472184624225E-2</v>
      </c>
      <c r="BC101" s="83">
        <f t="shared" si="63"/>
        <v>0</v>
      </c>
      <c r="BD101" s="83">
        <f t="shared" si="63"/>
        <v>0.61714019728735481</v>
      </c>
      <c r="BE101" s="83">
        <f t="shared" si="63"/>
        <v>0.695737643710438</v>
      </c>
      <c r="BF101" s="83">
        <f t="shared" si="63"/>
        <v>0.25</v>
      </c>
      <c r="BG101" s="83">
        <f t="shared" si="63"/>
        <v>0.15825</v>
      </c>
      <c r="BH101" s="84">
        <f t="shared" si="63"/>
        <v>0.34848484848484851</v>
      </c>
      <c r="BI101" s="84">
        <f t="shared" si="63"/>
        <v>1</v>
      </c>
      <c r="BJ101" s="84">
        <f t="shared" si="63"/>
        <v>0.29649159029104044</v>
      </c>
      <c r="BK101" s="84">
        <f t="shared" si="63"/>
        <v>7.2340386999115134E-4</v>
      </c>
      <c r="BL101" s="84">
        <f t="shared" si="63"/>
        <v>0.50662048751236533</v>
      </c>
      <c r="BM101" s="84">
        <f t="shared" si="63"/>
        <v>6.0000071892014756E-2</v>
      </c>
      <c r="BN101" s="84">
        <f t="shared" si="63"/>
        <v>0.16029285159917003</v>
      </c>
      <c r="BO101" s="84">
        <f t="shared" si="63"/>
        <v>0.14566272769295419</v>
      </c>
      <c r="BP101" s="85">
        <f t="shared" si="63"/>
        <v>0.98157046008030002</v>
      </c>
      <c r="BQ101" s="85">
        <f t="shared" si="63"/>
        <v>0.87449062754686224</v>
      </c>
      <c r="BR101" s="85">
        <f t="shared" si="63"/>
        <v>1</v>
      </c>
      <c r="BS101" s="85">
        <f t="shared" si="63"/>
        <v>0.53323528673113829</v>
      </c>
      <c r="BT101" s="86">
        <v>1</v>
      </c>
      <c r="BU101" s="85">
        <f t="shared" si="57"/>
        <v>0.41082420156044752</v>
      </c>
      <c r="BV101" s="85">
        <f t="shared" si="57"/>
        <v>3.9869208613860375E-2</v>
      </c>
      <c r="BW101" s="87"/>
      <c r="BX101" s="87"/>
      <c r="BY101" s="88">
        <v>25.553999999999998</v>
      </c>
      <c r="BZ101" s="88">
        <v>2.2471910112359699E-2</v>
      </c>
      <c r="CA101" s="88">
        <v>171.57470189282455</v>
      </c>
      <c r="CB101" s="88">
        <v>1.619075995</v>
      </c>
      <c r="CC101" s="89">
        <v>17.784990000000001</v>
      </c>
      <c r="CD101" s="88">
        <v>95.527079999999998</v>
      </c>
      <c r="CE101" s="88">
        <v>12.1</v>
      </c>
      <c r="CF101" s="88">
        <v>42.2</v>
      </c>
      <c r="CG101" s="88">
        <v>15.4</v>
      </c>
      <c r="CH101" s="88">
        <v>2</v>
      </c>
      <c r="CI101" s="88">
        <v>3.7037037037037E-2</v>
      </c>
      <c r="CJ101" s="88">
        <v>-1</v>
      </c>
      <c r="CK101" s="88">
        <v>65</v>
      </c>
      <c r="CL101" s="88">
        <v>14.099</v>
      </c>
      <c r="CM101" s="89">
        <v>70</v>
      </c>
      <c r="CN101" s="88">
        <v>98.6</v>
      </c>
      <c r="CO101" s="89">
        <v>4.4000000000000004</v>
      </c>
      <c r="CP101" s="88">
        <v>0.52923880000000001</v>
      </c>
      <c r="CQ101" s="88">
        <v>46.795780000000001</v>
      </c>
      <c r="CR101" s="88">
        <v>0</v>
      </c>
      <c r="CS101" s="88">
        <v>17.14</v>
      </c>
      <c r="CT101" s="88">
        <v>16.908709999999999</v>
      </c>
      <c r="CU101" s="88">
        <v>0.54791999999999996</v>
      </c>
      <c r="CV101" s="88">
        <v>2.4</v>
      </c>
      <c r="CW101" s="88">
        <v>11.9</v>
      </c>
      <c r="CX101" s="88">
        <v>6.65</v>
      </c>
      <c r="CY101" s="88">
        <v>0</v>
      </c>
      <c r="CZ101" s="88">
        <v>0.5</v>
      </c>
      <c r="DA101" s="88">
        <v>9</v>
      </c>
      <c r="DB101" s="88">
        <v>4.5</v>
      </c>
      <c r="DC101" s="88">
        <v>1</v>
      </c>
      <c r="DD101" s="88">
        <v>2</v>
      </c>
      <c r="DE101" s="88">
        <v>0</v>
      </c>
      <c r="DF101" s="88">
        <v>6</v>
      </c>
      <c r="DG101" s="89">
        <v>0</v>
      </c>
      <c r="DH101" s="89">
        <v>6.0214959830000003</v>
      </c>
      <c r="DI101" s="89">
        <v>8.6458922729999994</v>
      </c>
      <c r="DJ101" s="88">
        <v>0</v>
      </c>
      <c r="DK101" s="88">
        <v>4.5779069416675071</v>
      </c>
      <c r="DL101" s="89">
        <v>1261.0131208688172</v>
      </c>
      <c r="DM101" s="89">
        <v>2</v>
      </c>
      <c r="DN101" s="89">
        <v>1.633</v>
      </c>
      <c r="DO101" s="88">
        <v>51</v>
      </c>
      <c r="DP101" s="88">
        <v>14</v>
      </c>
      <c r="DQ101" s="89">
        <v>-1.9097498770777901</v>
      </c>
      <c r="DR101" s="88">
        <v>4.390779363336992E-2</v>
      </c>
      <c r="DS101" s="88"/>
      <c r="DT101" s="88">
        <v>1.3440185835514999</v>
      </c>
      <c r="DU101" s="88">
        <v>1.61482999732662</v>
      </c>
      <c r="DV101" s="88">
        <v>3.1307</v>
      </c>
      <c r="DW101" s="89">
        <v>98.6</v>
      </c>
      <c r="DX101" s="88">
        <v>92.3</v>
      </c>
      <c r="DY101" s="88">
        <v>100</v>
      </c>
      <c r="DZ101" s="89">
        <v>53.4</v>
      </c>
      <c r="EA101" s="88">
        <v>1</v>
      </c>
      <c r="EB101" s="89">
        <v>38.798142089999999</v>
      </c>
      <c r="EC101" s="88">
        <v>4.0810000000000004</v>
      </c>
      <c r="ED101" s="77"/>
    </row>
    <row r="102" spans="1:134" ht="15.75" customHeight="1" x14ac:dyDescent="0.25">
      <c r="A102" s="112" t="s">
        <v>191</v>
      </c>
      <c r="B102" s="113">
        <v>6</v>
      </c>
      <c r="C102" s="113" t="s">
        <v>120</v>
      </c>
      <c r="D102" s="77" t="s">
        <v>124</v>
      </c>
      <c r="E102" s="77"/>
      <c r="F102" s="77" t="s">
        <v>167</v>
      </c>
      <c r="G102" s="78">
        <f t="shared" si="7"/>
        <v>43.261704221159263</v>
      </c>
      <c r="H102" s="79">
        <f t="shared" ref="H102:L117" si="64">+(M102-MIN(M$6:M$153))/(100-MIN(M$6:M$153))*100</f>
        <v>17.741407375433404</v>
      </c>
      <c r="I102" s="79">
        <f t="shared" si="64"/>
        <v>36.038979073303459</v>
      </c>
      <c r="J102" s="79">
        <f t="shared" si="64"/>
        <v>39.769766882684642</v>
      </c>
      <c r="K102" s="79">
        <f t="shared" si="64"/>
        <v>55.294742160777524</v>
      </c>
      <c r="L102" s="79">
        <f t="shared" si="64"/>
        <v>67.463625613597273</v>
      </c>
      <c r="M102" s="80">
        <f t="shared" si="9"/>
        <v>1.1059421829482774</v>
      </c>
      <c r="N102" s="80">
        <f t="shared" si="10"/>
        <v>-5.5400455235097734</v>
      </c>
      <c r="O102" s="80">
        <f t="shared" si="11"/>
        <v>9.317479069596569</v>
      </c>
      <c r="P102" s="80">
        <f t="shared" si="12"/>
        <v>35.727572841507516</v>
      </c>
      <c r="Q102" s="80">
        <f t="shared" si="13"/>
        <v>62.394096461569291</v>
      </c>
      <c r="R102" s="81">
        <f t="shared" si="63"/>
        <v>0.42858319604612855</v>
      </c>
      <c r="S102" s="81">
        <f t="shared" si="63"/>
        <v>0.33721419528948648</v>
      </c>
      <c r="T102" s="81">
        <f t="shared" si="63"/>
        <v>9.0766313366188137E-2</v>
      </c>
      <c r="U102" s="81">
        <f t="shared" si="63"/>
        <v>2.4751508148786218E-2</v>
      </c>
      <c r="V102" s="81">
        <f t="shared" si="63"/>
        <v>1</v>
      </c>
      <c r="W102" s="82">
        <f t="shared" si="63"/>
        <v>0.64351504311149432</v>
      </c>
      <c r="X102" s="82">
        <f t="shared" si="63"/>
        <v>0.17499999999999999</v>
      </c>
      <c r="Y102" s="82">
        <f t="shared" si="63"/>
        <v>0.39799999999999996</v>
      </c>
      <c r="Z102" s="82">
        <f t="shared" si="63"/>
        <v>0.41</v>
      </c>
      <c r="AA102" s="82">
        <f t="shared" si="63"/>
        <v>0.33333333333333331</v>
      </c>
      <c r="AB102" s="82">
        <f t="shared" si="63"/>
        <v>0.10010840182773713</v>
      </c>
      <c r="AC102" s="82">
        <f t="shared" si="63"/>
        <v>0</v>
      </c>
      <c r="AD102" s="82">
        <f t="shared" si="63"/>
        <v>0.67213114754098369</v>
      </c>
      <c r="AE102" s="82">
        <f t="shared" si="63"/>
        <v>0.13217184568806997</v>
      </c>
      <c r="AF102" s="82">
        <f t="shared" si="63"/>
        <v>0.7</v>
      </c>
      <c r="AG102" s="82">
        <f t="shared" si="63"/>
        <v>0.73849607182940513</v>
      </c>
      <c r="AH102" s="82">
        <f t="shared" si="63"/>
        <v>0.39130434782608697</v>
      </c>
      <c r="AI102" s="82">
        <f t="shared" si="63"/>
        <v>0.91451706160796342</v>
      </c>
      <c r="AJ102" s="82">
        <f t="shared" si="63"/>
        <v>0.87295959815858093</v>
      </c>
      <c r="AK102" s="82">
        <f t="shared" si="63"/>
        <v>0</v>
      </c>
      <c r="AL102" s="82">
        <f t="shared" si="63"/>
        <v>0.3996580879621715</v>
      </c>
      <c r="AM102" s="82">
        <f t="shared" si="63"/>
        <v>0.35302840118896667</v>
      </c>
      <c r="AN102" s="82">
        <f t="shared" si="63"/>
        <v>0.40841210466089062</v>
      </c>
      <c r="AO102" s="82">
        <f t="shared" si="63"/>
        <v>0.65862980706301222</v>
      </c>
      <c r="AP102" s="82">
        <f t="shared" si="63"/>
        <v>0.51685393258426982</v>
      </c>
      <c r="AQ102" s="82">
        <f t="shared" si="63"/>
        <v>0.58843513832073757</v>
      </c>
      <c r="AR102" s="83">
        <f t="shared" si="63"/>
        <v>0.5</v>
      </c>
      <c r="AS102" s="83">
        <f t="shared" si="63"/>
        <v>0</v>
      </c>
      <c r="AT102" s="83">
        <f t="shared" si="63"/>
        <v>0.52631578947368418</v>
      </c>
      <c r="AU102" s="83">
        <f t="shared" si="63"/>
        <v>0.5</v>
      </c>
      <c r="AV102" s="83">
        <f t="shared" si="63"/>
        <v>0</v>
      </c>
      <c r="AW102" s="83">
        <f t="shared" si="63"/>
        <v>0.33333333333333331</v>
      </c>
      <c r="AX102" s="83">
        <f t="shared" si="63"/>
        <v>0.66666666666666696</v>
      </c>
      <c r="AY102" s="83">
        <f t="shared" si="63"/>
        <v>0.5714285714285714</v>
      </c>
      <c r="AZ102" s="83">
        <f t="shared" si="63"/>
        <v>0</v>
      </c>
      <c r="BA102" s="83">
        <f t="shared" si="63"/>
        <v>0.54314279364423712</v>
      </c>
      <c r="BB102" s="83">
        <f t="shared" si="63"/>
        <v>3.3934028854256726E-2</v>
      </c>
      <c r="BC102" s="83">
        <f t="shared" si="63"/>
        <v>1</v>
      </c>
      <c r="BD102" s="83">
        <f t="shared" si="63"/>
        <v>0.42785276979822401</v>
      </c>
      <c r="BE102" s="83">
        <f t="shared" si="63"/>
        <v>0.37997179521816282</v>
      </c>
      <c r="BF102" s="83">
        <f t="shared" si="63"/>
        <v>0.25</v>
      </c>
      <c r="BG102" s="83">
        <f t="shared" si="63"/>
        <v>0.12774999999999997</v>
      </c>
      <c r="BH102" s="84">
        <f t="shared" si="63"/>
        <v>0.37878787878787878</v>
      </c>
      <c r="BI102" s="84">
        <f t="shared" si="63"/>
        <v>1</v>
      </c>
      <c r="BJ102" s="84">
        <f t="shared" si="63"/>
        <v>0.33522771156491543</v>
      </c>
      <c r="BK102" s="84">
        <f t="shared" si="63"/>
        <v>0.11027240840301002</v>
      </c>
      <c r="BL102" s="84">
        <f t="shared" si="63"/>
        <v>0.1927082460820663</v>
      </c>
      <c r="BM102" s="84">
        <f t="shared" si="63"/>
        <v>6.3395971920367972E-2</v>
      </c>
      <c r="BN102" s="84">
        <f t="shared" si="63"/>
        <v>6.5550672275041702E-2</v>
      </c>
      <c r="BO102" s="84">
        <f t="shared" si="63"/>
        <v>7.3530194818027625E-2</v>
      </c>
      <c r="BP102" s="85">
        <f t="shared" si="63"/>
        <v>0.79069308234055147</v>
      </c>
      <c r="BQ102" s="85">
        <f t="shared" si="63"/>
        <v>0.43439282803585977</v>
      </c>
      <c r="BR102" s="85">
        <f t="shared" si="63"/>
        <v>0.90303701908092937</v>
      </c>
      <c r="BS102" s="85">
        <f t="shared" si="63"/>
        <v>0.5715766738925091</v>
      </c>
      <c r="BT102" s="86">
        <v>1</v>
      </c>
      <c r="BU102" s="85">
        <f t="shared" ref="BU102:BV117" si="65">IF(EB102="",VLOOKUP($B102,$Q$165:$BV$170,COLUMN(BU$157)-$R$162),IF((EB102-EB$171)/(EB$170-EB$171)&lt;0,0,IF((EB102-EB$171)/(EB$170-EB$171)&gt;1,1,(EB102-EB$171)/(EB$170-EB$171))))</f>
        <v>0.21552674322337695</v>
      </c>
      <c r="BV102" s="85">
        <f t="shared" si="65"/>
        <v>1.6471168885177089E-2</v>
      </c>
      <c r="BW102" s="87"/>
      <c r="BX102" s="87"/>
      <c r="BY102" s="88">
        <v>26.073</v>
      </c>
      <c r="BZ102" s="88">
        <v>2.2167487684728999E-2</v>
      </c>
      <c r="CA102" s="88">
        <v>151.48647842576091</v>
      </c>
      <c r="CB102" s="88">
        <v>1.239590408</v>
      </c>
      <c r="CC102" s="89">
        <v>25.354510000000001</v>
      </c>
      <c r="CD102" s="88">
        <v>85.866650000000007</v>
      </c>
      <c r="CE102" s="88">
        <v>6.6</v>
      </c>
      <c r="CF102" s="88">
        <v>39.799999999999997</v>
      </c>
      <c r="CG102" s="88">
        <v>20.5</v>
      </c>
      <c r="CH102" s="88">
        <v>1</v>
      </c>
      <c r="CI102" s="88">
        <v>8.3043587805492605E-2</v>
      </c>
      <c r="CJ102" s="88">
        <v>-1</v>
      </c>
      <c r="CK102" s="88">
        <v>64.900000000000006</v>
      </c>
      <c r="CL102" s="88">
        <v>7.2729999999999997</v>
      </c>
      <c r="CM102" s="89">
        <v>65</v>
      </c>
      <c r="CN102" s="88">
        <v>76.7</v>
      </c>
      <c r="CO102" s="89">
        <v>3.4</v>
      </c>
      <c r="CP102" s="88">
        <v>0.48218480000000002</v>
      </c>
      <c r="CQ102" s="88">
        <v>47.607410000000002</v>
      </c>
      <c r="CR102" s="88">
        <v>0</v>
      </c>
      <c r="CS102" s="88">
        <v>18.146809999999999</v>
      </c>
      <c r="CT102" s="88">
        <v>25.881589999999999</v>
      </c>
      <c r="CU102" s="88">
        <v>9.3502399999999994</v>
      </c>
      <c r="CV102" s="88">
        <v>64</v>
      </c>
      <c r="CW102" s="88">
        <v>9.3000000000000007</v>
      </c>
      <c r="CX102" s="88">
        <v>55.05</v>
      </c>
      <c r="CY102" s="88">
        <v>0.5</v>
      </c>
      <c r="CZ102" s="88">
        <v>0</v>
      </c>
      <c r="DA102" s="88">
        <v>13</v>
      </c>
      <c r="DB102" s="88">
        <v>4.5</v>
      </c>
      <c r="DC102" s="88">
        <v>0</v>
      </c>
      <c r="DD102" s="88">
        <v>2</v>
      </c>
      <c r="DE102" s="88">
        <v>0.66666666666666696</v>
      </c>
      <c r="DF102" s="88">
        <v>5</v>
      </c>
      <c r="DG102" s="89">
        <v>0</v>
      </c>
      <c r="DH102" s="89">
        <v>217.75061700000001</v>
      </c>
      <c r="DI102" s="89">
        <v>8.077812325</v>
      </c>
      <c r="DJ102" s="88">
        <v>3</v>
      </c>
      <c r="DK102" s="88">
        <v>3.2114151984167205</v>
      </c>
      <c r="DL102" s="89">
        <v>706.25442019586524</v>
      </c>
      <c r="DM102" s="89">
        <v>2</v>
      </c>
      <c r="DN102" s="89">
        <v>1.5109999999999999</v>
      </c>
      <c r="DO102" s="88">
        <v>53</v>
      </c>
      <c r="DP102" s="88">
        <v>14</v>
      </c>
      <c r="DQ102" s="89">
        <v>-1.10862103772789</v>
      </c>
      <c r="DR102" s="88">
        <v>6.693105127669936</v>
      </c>
      <c r="DS102" s="88">
        <v>48.456666669999997</v>
      </c>
      <c r="DT102" s="88">
        <v>1.3889455546947</v>
      </c>
      <c r="DU102" s="88">
        <v>0.69022212086658696</v>
      </c>
      <c r="DV102" s="88">
        <v>1.5979000000000001</v>
      </c>
      <c r="DW102" s="89">
        <v>84.1</v>
      </c>
      <c r="DX102" s="88">
        <v>65.3</v>
      </c>
      <c r="DY102" s="88">
        <v>91.6</v>
      </c>
      <c r="DZ102" s="89">
        <v>57.08</v>
      </c>
      <c r="EA102" s="88">
        <v>1</v>
      </c>
      <c r="EB102" s="89">
        <v>22.991041339999999</v>
      </c>
      <c r="EC102" s="88">
        <v>2.0329999999999999</v>
      </c>
      <c r="ED102" s="77"/>
    </row>
    <row r="103" spans="1:134" ht="15.75" customHeight="1" x14ac:dyDescent="0.25">
      <c r="A103" s="112" t="s">
        <v>192</v>
      </c>
      <c r="B103" s="113">
        <v>2</v>
      </c>
      <c r="C103" s="113" t="s">
        <v>120</v>
      </c>
      <c r="D103" s="77" t="s">
        <v>109</v>
      </c>
      <c r="E103" s="77"/>
      <c r="F103" s="77" t="s">
        <v>164</v>
      </c>
      <c r="G103" s="78">
        <f t="shared" si="7"/>
        <v>43.140958401183042</v>
      </c>
      <c r="H103" s="79">
        <f t="shared" si="64"/>
        <v>22.765230116421343</v>
      </c>
      <c r="I103" s="79">
        <f t="shared" si="64"/>
        <v>50.334112562261247</v>
      </c>
      <c r="J103" s="79">
        <f t="shared" si="64"/>
        <v>22.585960620210692</v>
      </c>
      <c r="K103" s="79">
        <f t="shared" si="64"/>
        <v>52.836936468339488</v>
      </c>
      <c r="L103" s="79">
        <f t="shared" si="64"/>
        <v>67.182552238682462</v>
      </c>
      <c r="M103" s="80">
        <f t="shared" si="9"/>
        <v>7.1457515300085452</v>
      </c>
      <c r="N103" s="80">
        <f t="shared" si="10"/>
        <v>18.047899404985536</v>
      </c>
      <c r="O103" s="80">
        <f t="shared" si="11"/>
        <v>-16.554425958989661</v>
      </c>
      <c r="P103" s="80">
        <f t="shared" si="12"/>
        <v>32.194003302437402</v>
      </c>
      <c r="Q103" s="80">
        <f t="shared" si="13"/>
        <v>62.069228727422342</v>
      </c>
      <c r="R103" s="81">
        <f t="shared" si="63"/>
        <v>0.18624382207578258</v>
      </c>
      <c r="S103" s="81">
        <f t="shared" si="63"/>
        <v>5.3368960426453949E-2</v>
      </c>
      <c r="T103" s="81">
        <f t="shared" si="63"/>
        <v>0.14504662785309841</v>
      </c>
      <c r="U103" s="81">
        <f t="shared" si="63"/>
        <v>0</v>
      </c>
      <c r="V103" s="81">
        <f t="shared" si="63"/>
        <v>0</v>
      </c>
      <c r="W103" s="82">
        <f t="shared" si="63"/>
        <v>0.86341212880701246</v>
      </c>
      <c r="X103" s="82">
        <f t="shared" si="63"/>
        <v>6.25E-2</v>
      </c>
      <c r="Y103" s="82">
        <f t="shared" si="63"/>
        <v>0.41627272727272724</v>
      </c>
      <c r="Z103" s="82">
        <f t="shared" si="63"/>
        <v>0.11599999999999999</v>
      </c>
      <c r="AA103" s="82">
        <f t="shared" si="63"/>
        <v>0.66666666666666663</v>
      </c>
      <c r="AB103" s="82">
        <f t="shared" si="63"/>
        <v>5.2444529824224297E-2</v>
      </c>
      <c r="AC103" s="82">
        <f t="shared" si="63"/>
        <v>0.5</v>
      </c>
      <c r="AD103" s="82">
        <f t="shared" si="63"/>
        <v>0.74098360655737694</v>
      </c>
      <c r="AE103" s="82">
        <f t="shared" si="63"/>
        <v>0.1935585727818124</v>
      </c>
      <c r="AF103" s="82">
        <f t="shared" si="63"/>
        <v>0.64</v>
      </c>
      <c r="AG103" s="82">
        <f t="shared" si="63"/>
        <v>0.94500561167227826</v>
      </c>
      <c r="AH103" s="82">
        <f t="shared" si="63"/>
        <v>0.45652173913043481</v>
      </c>
      <c r="AI103" s="82">
        <f t="shared" si="63"/>
        <v>1</v>
      </c>
      <c r="AJ103" s="82">
        <f t="shared" si="63"/>
        <v>1</v>
      </c>
      <c r="AK103" s="82">
        <f t="shared" si="63"/>
        <v>0</v>
      </c>
      <c r="AL103" s="82">
        <f t="shared" si="63"/>
        <v>0.52403769943839351</v>
      </c>
      <c r="AM103" s="82">
        <f t="shared" si="63"/>
        <v>0.29863520749318478</v>
      </c>
      <c r="AN103" s="82">
        <f t="shared" si="63"/>
        <v>4.0400009441194908E-2</v>
      </c>
      <c r="AO103" s="82">
        <f t="shared" si="63"/>
        <v>0.44291735385743086</v>
      </c>
      <c r="AP103" s="82">
        <f t="shared" si="63"/>
        <v>0.24157303370786526</v>
      </c>
      <c r="AQ103" s="82">
        <f t="shared" si="63"/>
        <v>0.43090896484781249</v>
      </c>
      <c r="AR103" s="83">
        <f t="shared" si="63"/>
        <v>0.5</v>
      </c>
      <c r="AS103" s="83">
        <f t="shared" si="63"/>
        <v>0</v>
      </c>
      <c r="AT103" s="83">
        <f t="shared" si="63"/>
        <v>0.42105263157894735</v>
      </c>
      <c r="AU103" s="83">
        <f t="shared" si="63"/>
        <v>0.55555555555555558</v>
      </c>
      <c r="AV103" s="83">
        <f t="shared" si="63"/>
        <v>0</v>
      </c>
      <c r="AW103" s="83">
        <f t="shared" si="63"/>
        <v>0</v>
      </c>
      <c r="AX103" s="83">
        <f t="shared" si="63"/>
        <v>1</v>
      </c>
      <c r="AY103" s="83">
        <f t="shared" si="63"/>
        <v>0.5714285714285714</v>
      </c>
      <c r="AZ103" s="83">
        <f t="shared" si="63"/>
        <v>0</v>
      </c>
      <c r="BA103" s="83">
        <f t="shared" si="63"/>
        <v>2.3269003458643691E-3</v>
      </c>
      <c r="BB103" s="83">
        <f t="shared" si="63"/>
        <v>5.8823007999341302E-3</v>
      </c>
      <c r="BC103" s="83">
        <f t="shared" si="63"/>
        <v>0.33333333333333331</v>
      </c>
      <c r="BD103" s="83">
        <f t="shared" si="63"/>
        <v>0.32133387301310112</v>
      </c>
      <c r="BE103" s="83">
        <f t="shared" si="63"/>
        <v>0.69795292969388756</v>
      </c>
      <c r="BF103" s="83">
        <f t="shared" si="63"/>
        <v>0.75</v>
      </c>
      <c r="BG103" s="83">
        <f t="shared" si="63"/>
        <v>2.2749999999999992E-2</v>
      </c>
      <c r="BH103" s="84">
        <f t="shared" si="63"/>
        <v>0.45454545454545453</v>
      </c>
      <c r="BI103" s="84">
        <f t="shared" si="63"/>
        <v>1</v>
      </c>
      <c r="BJ103" s="84">
        <f t="shared" si="63"/>
        <v>0.34080040467155059</v>
      </c>
      <c r="BK103" s="84">
        <f t="shared" si="63"/>
        <v>4.402816150632486E-2</v>
      </c>
      <c r="BL103" s="84">
        <f t="shared" si="63"/>
        <v>0.42680592771544584</v>
      </c>
      <c r="BM103" s="84">
        <f t="shared" si="63"/>
        <v>4.0292933567605813E-2</v>
      </c>
      <c r="BN103" s="84">
        <f t="shared" si="63"/>
        <v>4.2439285143231621E-2</v>
      </c>
      <c r="BO103" s="84">
        <f t="shared" si="63"/>
        <v>4.2075742199551042E-2</v>
      </c>
      <c r="BP103" s="85">
        <f t="shared" si="63"/>
        <v>0.84334891068255113</v>
      </c>
      <c r="BQ103" s="85">
        <f t="shared" si="63"/>
        <v>0.91850040749796247</v>
      </c>
      <c r="BR103" s="85">
        <f t="shared" si="63"/>
        <v>0.90986189738909629</v>
      </c>
      <c r="BS103" s="85">
        <f t="shared" si="63"/>
        <v>0.28931673305398847</v>
      </c>
      <c r="BT103" s="86">
        <v>1</v>
      </c>
      <c r="BU103" s="85">
        <f t="shared" si="65"/>
        <v>0.27646900722160295</v>
      </c>
      <c r="BV103" s="85">
        <f t="shared" si="65"/>
        <v>6.6557597679389721E-2</v>
      </c>
      <c r="BW103" s="87"/>
      <c r="BX103" s="87"/>
      <c r="BY103" s="88">
        <v>14.305</v>
      </c>
      <c r="BZ103" s="88">
        <v>-0.16945107398567999</v>
      </c>
      <c r="CA103" s="88">
        <v>237.33881593063745</v>
      </c>
      <c r="CB103" s="88">
        <v>0.66728257879869002</v>
      </c>
      <c r="CC103" s="89">
        <v>-0.88232999999999995</v>
      </c>
      <c r="CD103" s="88">
        <v>94.543599999999998</v>
      </c>
      <c r="CE103" s="88">
        <v>3</v>
      </c>
      <c r="CF103" s="88"/>
      <c r="CG103" s="88">
        <v>5.8</v>
      </c>
      <c r="CH103" s="88">
        <v>2</v>
      </c>
      <c r="CI103" s="88">
        <v>4.9382716049382699E-2</v>
      </c>
      <c r="CJ103" s="88">
        <v>0</v>
      </c>
      <c r="CK103" s="88">
        <v>67</v>
      </c>
      <c r="CL103" s="88">
        <v>10.577999999999999</v>
      </c>
      <c r="CM103" s="89">
        <v>62</v>
      </c>
      <c r="CN103" s="88">
        <v>95.1</v>
      </c>
      <c r="CO103" s="89">
        <v>3.7</v>
      </c>
      <c r="CP103" s="88">
        <v>0.60407580000000005</v>
      </c>
      <c r="CQ103" s="88">
        <v>60.319710000000001</v>
      </c>
      <c r="CR103" s="88">
        <v>0</v>
      </c>
      <c r="CS103" s="88"/>
      <c r="CT103" s="88">
        <v>23.152429999999999</v>
      </c>
      <c r="CU103" s="88">
        <v>0.93069000000000002</v>
      </c>
      <c r="CV103" s="88">
        <v>43.4</v>
      </c>
      <c r="CW103" s="88">
        <v>4.4000000000000004</v>
      </c>
      <c r="CX103" s="88">
        <v>40.85</v>
      </c>
      <c r="CY103" s="88">
        <v>0.5</v>
      </c>
      <c r="CZ103" s="88">
        <v>0</v>
      </c>
      <c r="DA103" s="88">
        <v>11</v>
      </c>
      <c r="DB103" s="88">
        <v>5</v>
      </c>
      <c r="DC103" s="88">
        <v>0</v>
      </c>
      <c r="DD103" s="88">
        <v>1</v>
      </c>
      <c r="DE103" s="88">
        <v>1</v>
      </c>
      <c r="DF103" s="88">
        <v>5</v>
      </c>
      <c r="DG103" s="89">
        <v>0</v>
      </c>
      <c r="DH103" s="89">
        <v>0.93287436000000001</v>
      </c>
      <c r="DI103" s="89">
        <v>1.400249941</v>
      </c>
      <c r="DJ103" s="88">
        <v>1</v>
      </c>
      <c r="DK103" s="88">
        <v>2.442440761562422</v>
      </c>
      <c r="DL103" s="89">
        <v>1264.905084422398</v>
      </c>
      <c r="DM103" s="89">
        <v>4</v>
      </c>
      <c r="DN103" s="89">
        <v>1.091</v>
      </c>
      <c r="DO103" s="88">
        <v>58</v>
      </c>
      <c r="DP103" s="88">
        <v>14</v>
      </c>
      <c r="DQ103" s="89">
        <v>-0.99336827070439204</v>
      </c>
      <c r="DR103" s="88">
        <v>2.6723376936040446</v>
      </c>
      <c r="DS103" s="88">
        <v>106.6566667</v>
      </c>
      <c r="DT103" s="88">
        <v>1.08329770619248</v>
      </c>
      <c r="DU103" s="88">
        <v>0.46467347156982602</v>
      </c>
      <c r="DV103" s="88">
        <v>0.92949999999999999</v>
      </c>
      <c r="DW103" s="89">
        <v>88.1</v>
      </c>
      <c r="DX103" s="88">
        <v>95</v>
      </c>
      <c r="DY103" s="88">
        <v>92.191246032714801</v>
      </c>
      <c r="DZ103" s="89">
        <v>29.98873755</v>
      </c>
      <c r="EA103" s="88">
        <v>1</v>
      </c>
      <c r="EB103" s="89">
        <v>27.923622210000001</v>
      </c>
      <c r="EC103" s="88">
        <v>6.4169999999999998</v>
      </c>
      <c r="ED103" s="77"/>
    </row>
    <row r="104" spans="1:134" ht="15.75" customHeight="1" x14ac:dyDescent="0.25">
      <c r="A104" s="112" t="s">
        <v>193</v>
      </c>
      <c r="B104" s="113">
        <v>3</v>
      </c>
      <c r="C104" s="113" t="s">
        <v>108</v>
      </c>
      <c r="D104" s="77" t="s">
        <v>124</v>
      </c>
      <c r="E104" s="77"/>
      <c r="F104" s="77" t="s">
        <v>94</v>
      </c>
      <c r="G104" s="78">
        <f t="shared" si="7"/>
        <v>42.985861265548479</v>
      </c>
      <c r="H104" s="79">
        <f t="shared" si="64"/>
        <v>19.311588664723821</v>
      </c>
      <c r="I104" s="79">
        <f t="shared" si="64"/>
        <v>47.163398503132598</v>
      </c>
      <c r="J104" s="79">
        <f t="shared" si="64"/>
        <v>48.57886943773417</v>
      </c>
      <c r="K104" s="79">
        <f t="shared" si="64"/>
        <v>48.773355156134237</v>
      </c>
      <c r="L104" s="79">
        <f t="shared" si="64"/>
        <v>51.102094566017541</v>
      </c>
      <c r="M104" s="80">
        <f t="shared" si="9"/>
        <v>2.993667151877105</v>
      </c>
      <c r="N104" s="80">
        <f t="shared" si="10"/>
        <v>12.816005021592453</v>
      </c>
      <c r="O104" s="80">
        <f t="shared" si="11"/>
        <v>22.58044661067181</v>
      </c>
      <c r="P104" s="80">
        <f t="shared" si="12"/>
        <v>26.351821722127205</v>
      </c>
      <c r="Q104" s="80">
        <f t="shared" si="13"/>
        <v>43.483256826853932</v>
      </c>
      <c r="R104" s="81">
        <f t="shared" si="63"/>
        <v>0.11791598023064251</v>
      </c>
      <c r="S104" s="81">
        <f t="shared" si="63"/>
        <v>0.36429531150893169</v>
      </c>
      <c r="T104" s="81">
        <f t="shared" si="63"/>
        <v>7.3152231246403285E-2</v>
      </c>
      <c r="U104" s="81">
        <f t="shared" si="63"/>
        <v>0</v>
      </c>
      <c r="V104" s="81">
        <f t="shared" si="63"/>
        <v>0.56035469180664488</v>
      </c>
      <c r="W104" s="82">
        <f t="shared" si="63"/>
        <v>0.87319237224642532</v>
      </c>
      <c r="X104" s="82">
        <f t="shared" si="63"/>
        <v>0.10625000000000001</v>
      </c>
      <c r="Y104" s="82">
        <f t="shared" si="63"/>
        <v>0.14099999999999999</v>
      </c>
      <c r="Z104" s="82">
        <f t="shared" si="63"/>
        <v>0.254</v>
      </c>
      <c r="AA104" s="82">
        <f t="shared" si="63"/>
        <v>0.66666666666666663</v>
      </c>
      <c r="AB104" s="82">
        <f t="shared" si="63"/>
        <v>7.4171549322831598E-2</v>
      </c>
      <c r="AC104" s="82">
        <f t="shared" si="63"/>
        <v>1</v>
      </c>
      <c r="AD104" s="82">
        <f t="shared" si="63"/>
        <v>0.58032786885245902</v>
      </c>
      <c r="AE104" s="82">
        <f t="shared" si="63"/>
        <v>6.302122996340942E-2</v>
      </c>
      <c r="AF104" s="82">
        <f t="shared" si="63"/>
        <v>0.54</v>
      </c>
      <c r="AG104" s="82">
        <f t="shared" si="63"/>
        <v>0.59483726150392824</v>
      </c>
      <c r="AH104" s="82">
        <f t="shared" si="63"/>
        <v>0.41304347826086957</v>
      </c>
      <c r="AI104" s="82">
        <f t="shared" si="63"/>
        <v>1</v>
      </c>
      <c r="AJ104" s="82">
        <f t="shared" si="63"/>
        <v>0.86298843006801795</v>
      </c>
      <c r="AK104" s="82">
        <f t="shared" si="63"/>
        <v>0</v>
      </c>
      <c r="AL104" s="82">
        <f t="shared" si="63"/>
        <v>0.43163933564818019</v>
      </c>
      <c r="AM104" s="82">
        <f t="shared" si="63"/>
        <v>0.24392312773021282</v>
      </c>
      <c r="AN104" s="82">
        <f t="shared" si="63"/>
        <v>0.41989976598075224</v>
      </c>
      <c r="AO104" s="82">
        <f t="shared" si="63"/>
        <v>0.46071886698604686</v>
      </c>
      <c r="AP104" s="82">
        <f t="shared" si="63"/>
        <v>0.15168539325842698</v>
      </c>
      <c r="AQ104" s="82">
        <f t="shared" si="63"/>
        <v>0.3909727518546765</v>
      </c>
      <c r="AR104" s="83">
        <f t="shared" si="63"/>
        <v>0</v>
      </c>
      <c r="AS104" s="83">
        <f t="shared" si="63"/>
        <v>0.5</v>
      </c>
      <c r="AT104" s="83">
        <f t="shared" si="63"/>
        <v>0.63157894736842102</v>
      </c>
      <c r="AU104" s="83">
        <f t="shared" si="63"/>
        <v>0.66666666666666663</v>
      </c>
      <c r="AV104" s="83">
        <f t="shared" si="63"/>
        <v>1</v>
      </c>
      <c r="AW104" s="83">
        <f t="shared" si="63"/>
        <v>0</v>
      </c>
      <c r="AX104" s="83">
        <f t="shared" si="63"/>
        <v>0.66666666666666696</v>
      </c>
      <c r="AY104" s="83">
        <f t="shared" si="63"/>
        <v>1</v>
      </c>
      <c r="AZ104" s="83">
        <f t="shared" si="63"/>
        <v>0</v>
      </c>
      <c r="BA104" s="83">
        <f t="shared" si="63"/>
        <v>1.3710875271820059E-3</v>
      </c>
      <c r="BB104" s="83">
        <f t="shared" si="63"/>
        <v>6.8095811037091362E-3</v>
      </c>
      <c r="BC104" s="83">
        <f t="shared" si="63"/>
        <v>1</v>
      </c>
      <c r="BD104" s="83">
        <f t="shared" si="63"/>
        <v>3.7650763444477965E-2</v>
      </c>
      <c r="BE104" s="83">
        <f t="shared" si="63"/>
        <v>0.12874568857286459</v>
      </c>
      <c r="BF104" s="83">
        <f t="shared" si="63"/>
        <v>0.75</v>
      </c>
      <c r="BG104" s="83">
        <f t="shared" si="63"/>
        <v>4.7499999999999765E-3</v>
      </c>
      <c r="BH104" s="84">
        <f t="shared" si="63"/>
        <v>7.575757575757576E-2</v>
      </c>
      <c r="BI104" s="84">
        <f t="shared" si="63"/>
        <v>0.8571428571428571</v>
      </c>
      <c r="BJ104" s="84">
        <f t="shared" si="63"/>
        <v>0.3477476701431812</v>
      </c>
      <c r="BK104" s="84">
        <f t="shared" si="63"/>
        <v>0.38558100772971249</v>
      </c>
      <c r="BL104" s="84">
        <f t="shared" si="63"/>
        <v>0.44532190113057052</v>
      </c>
      <c r="BM104" s="84">
        <f t="shared" si="63"/>
        <v>6.458756860939259E-2</v>
      </c>
      <c r="BN104" s="84">
        <f t="shared" si="63"/>
        <v>6.0331031652648068E-2</v>
      </c>
      <c r="BO104" s="84">
        <f t="shared" si="63"/>
        <v>4.1915740495627019E-2</v>
      </c>
      <c r="BP104" s="85">
        <f t="shared" si="63"/>
        <v>0.70381096557625222</v>
      </c>
      <c r="BQ104" s="85">
        <f t="shared" si="63"/>
        <v>0.78484107579462103</v>
      </c>
      <c r="BR104" s="85">
        <f t="shared" si="63"/>
        <v>0.83255844905403376</v>
      </c>
      <c r="BS104" s="85">
        <f t="shared" si="63"/>
        <v>0.25921939478982009</v>
      </c>
      <c r="BT104" s="86">
        <v>1</v>
      </c>
      <c r="BU104" s="85">
        <f t="shared" si="65"/>
        <v>0.36201600710606618</v>
      </c>
      <c r="BV104" s="85">
        <f t="shared" si="65"/>
        <v>0.20049081044274622</v>
      </c>
      <c r="BW104" s="87"/>
      <c r="BX104" s="87"/>
      <c r="BY104" s="88">
        <v>10.987</v>
      </c>
      <c r="BZ104" s="88">
        <v>4.0449438202247098E-2</v>
      </c>
      <c r="CA104" s="88">
        <v>123.62720499890833</v>
      </c>
      <c r="CB104" s="88">
        <v>0.51776358100000008</v>
      </c>
      <c r="CC104" s="89">
        <v>13.15371</v>
      </c>
      <c r="CD104" s="88">
        <v>94.929519999999997</v>
      </c>
      <c r="CE104" s="88">
        <v>4.4000000000000004</v>
      </c>
      <c r="CF104" s="88">
        <v>14.1</v>
      </c>
      <c r="CG104" s="88">
        <v>12.7</v>
      </c>
      <c r="CH104" s="88">
        <v>2</v>
      </c>
      <c r="CI104" s="88">
        <v>6.4726631393298095E-2</v>
      </c>
      <c r="CJ104" s="88">
        <v>1</v>
      </c>
      <c r="CK104" s="88">
        <v>62.1</v>
      </c>
      <c r="CL104" s="88">
        <v>3.55</v>
      </c>
      <c r="CM104" s="89">
        <v>57</v>
      </c>
      <c r="CN104" s="88">
        <v>63.9</v>
      </c>
      <c r="CO104" s="89">
        <v>3.5</v>
      </c>
      <c r="CP104" s="88">
        <v>0.5357075</v>
      </c>
      <c r="CQ104" s="88">
        <v>47.419620000000002</v>
      </c>
      <c r="CR104" s="88">
        <v>0</v>
      </c>
      <c r="CS104" s="88">
        <v>19.205829999999999</v>
      </c>
      <c r="CT104" s="88">
        <v>20.40727</v>
      </c>
      <c r="CU104" s="88">
        <v>9.6130600000000008</v>
      </c>
      <c r="CV104" s="88">
        <v>45.1</v>
      </c>
      <c r="CW104" s="88">
        <v>2.8</v>
      </c>
      <c r="CX104" s="88">
        <v>37.25</v>
      </c>
      <c r="CY104" s="88">
        <v>0</v>
      </c>
      <c r="CZ104" s="88">
        <v>0.5</v>
      </c>
      <c r="DA104" s="88">
        <v>15</v>
      </c>
      <c r="DB104" s="88">
        <v>6</v>
      </c>
      <c r="DC104" s="88">
        <v>1</v>
      </c>
      <c r="DD104" s="88">
        <v>1</v>
      </c>
      <c r="DE104" s="88">
        <v>0.66666666666666696</v>
      </c>
      <c r="DF104" s="88">
        <v>8</v>
      </c>
      <c r="DG104" s="89">
        <v>0</v>
      </c>
      <c r="DH104" s="89">
        <v>0.54968078099999995</v>
      </c>
      <c r="DI104" s="89">
        <v>1.6209840099999999</v>
      </c>
      <c r="DJ104" s="88">
        <v>3</v>
      </c>
      <c r="DK104" s="88">
        <v>0.39449372108879449</v>
      </c>
      <c r="DL104" s="89">
        <v>264.88348295507092</v>
      </c>
      <c r="DM104" s="89">
        <v>4</v>
      </c>
      <c r="DN104" s="89">
        <v>1.0189999999999999</v>
      </c>
      <c r="DO104" s="88">
        <v>33</v>
      </c>
      <c r="DP104" s="88">
        <v>13</v>
      </c>
      <c r="DQ104" s="89">
        <v>-0.84968701039977002</v>
      </c>
      <c r="DR104" s="88">
        <v>23.403263403263402</v>
      </c>
      <c r="DS104" s="88">
        <v>111.26</v>
      </c>
      <c r="DT104" s="88">
        <v>1.4047101030074201</v>
      </c>
      <c r="DU104" s="88">
        <v>0.63928260410452298</v>
      </c>
      <c r="DV104" s="88">
        <v>0.92610000000000003</v>
      </c>
      <c r="DW104" s="89">
        <v>77.5</v>
      </c>
      <c r="DX104" s="88">
        <v>86.8</v>
      </c>
      <c r="DY104" s="88">
        <v>85.494371000000001</v>
      </c>
      <c r="DZ104" s="89">
        <v>27.1</v>
      </c>
      <c r="EA104" s="88">
        <v>1</v>
      </c>
      <c r="EB104" s="89">
        <v>34.847675690000003</v>
      </c>
      <c r="EC104" s="88">
        <v>18.14</v>
      </c>
      <c r="ED104" s="77"/>
    </row>
    <row r="105" spans="1:134" ht="15.75" customHeight="1" x14ac:dyDescent="0.25">
      <c r="A105" s="112" t="s">
        <v>194</v>
      </c>
      <c r="B105" s="113">
        <v>2</v>
      </c>
      <c r="C105" s="113" t="s">
        <v>170</v>
      </c>
      <c r="D105" s="77" t="s">
        <v>124</v>
      </c>
      <c r="E105" s="77"/>
      <c r="F105" s="77" t="s">
        <v>164</v>
      </c>
      <c r="G105" s="78">
        <f t="shared" si="7"/>
        <v>41.967198007560981</v>
      </c>
      <c r="H105" s="79">
        <f t="shared" si="64"/>
        <v>38.801186201053966</v>
      </c>
      <c r="I105" s="79">
        <f t="shared" si="64"/>
        <v>39.993609421404983</v>
      </c>
      <c r="J105" s="79">
        <f t="shared" si="64"/>
        <v>44.749647248049826</v>
      </c>
      <c r="K105" s="79">
        <f t="shared" si="64"/>
        <v>53.297460650751205</v>
      </c>
      <c r="L105" s="79">
        <f t="shared" si="64"/>
        <v>32.994086516544911</v>
      </c>
      <c r="M105" s="80">
        <f t="shared" si="9"/>
        <v>26.424719447966126</v>
      </c>
      <c r="N105" s="80">
        <f t="shared" si="10"/>
        <v>0.98536418571957274</v>
      </c>
      <c r="O105" s="80">
        <f t="shared" si="11"/>
        <v>16.815177187143917</v>
      </c>
      <c r="P105" s="80">
        <f t="shared" si="12"/>
        <v>32.856095602077659</v>
      </c>
      <c r="Q105" s="80">
        <f t="shared" si="13"/>
        <v>22.553819640817078</v>
      </c>
      <c r="R105" s="81">
        <f t="shared" si="63"/>
        <v>0.37273476112026366</v>
      </c>
      <c r="S105" s="81">
        <f t="shared" si="63"/>
        <v>0.33631927267865558</v>
      </c>
      <c r="T105" s="81">
        <f t="shared" si="63"/>
        <v>3.8326761658706743E-2</v>
      </c>
      <c r="U105" s="81">
        <f t="shared" si="63"/>
        <v>0</v>
      </c>
      <c r="V105" s="81">
        <f t="shared" si="63"/>
        <v>0.23251270560068843</v>
      </c>
      <c r="W105" s="82">
        <f t="shared" si="63"/>
        <v>0.85290531100138878</v>
      </c>
      <c r="X105" s="82">
        <f t="shared" si="63"/>
        <v>3.7500000000000006E-2</v>
      </c>
      <c r="Y105" s="82">
        <f t="shared" si="63"/>
        <v>0.625</v>
      </c>
      <c r="Z105" s="82">
        <f t="shared" si="63"/>
        <v>0.59200000000000008</v>
      </c>
      <c r="AA105" s="82">
        <f t="shared" si="63"/>
        <v>1</v>
      </c>
      <c r="AB105" s="82">
        <f t="shared" si="63"/>
        <v>8.7407549707040032E-3</v>
      </c>
      <c r="AC105" s="82">
        <f t="shared" si="63"/>
        <v>1</v>
      </c>
      <c r="AD105" s="82">
        <f t="shared" si="63"/>
        <v>0.54754098360655734</v>
      </c>
      <c r="AE105" s="82">
        <f t="shared" si="63"/>
        <v>0.11794424116346884</v>
      </c>
      <c r="AF105" s="82">
        <f t="shared" si="63"/>
        <v>0.32</v>
      </c>
      <c r="AG105" s="82">
        <f t="shared" si="63"/>
        <v>0.39169472502805835</v>
      </c>
      <c r="AH105" s="82">
        <f t="shared" si="63"/>
        <v>0.43478260869565222</v>
      </c>
      <c r="AI105" s="82">
        <f t="shared" si="63"/>
        <v>1</v>
      </c>
      <c r="AJ105" s="82">
        <f t="shared" si="63"/>
        <v>0.91001842481137118</v>
      </c>
      <c r="AK105" s="82">
        <f t="shared" si="63"/>
        <v>0</v>
      </c>
      <c r="AL105" s="82">
        <f t="shared" si="63"/>
        <v>0.47848357994768331</v>
      </c>
      <c r="AM105" s="82">
        <f t="shared" si="63"/>
        <v>0.28406191491880567</v>
      </c>
      <c r="AN105" s="82">
        <f t="shared" si="63"/>
        <v>0.37754376824314223</v>
      </c>
      <c r="AO105" s="82">
        <f t="shared" si="63"/>
        <v>0.92565250399225119</v>
      </c>
      <c r="AP105" s="82">
        <f t="shared" si="63"/>
        <v>0.16292134831460675</v>
      </c>
      <c r="AQ105" s="82">
        <f t="shared" si="63"/>
        <v>0.84746585315121681</v>
      </c>
      <c r="AR105" s="83">
        <f t="shared" si="63"/>
        <v>1</v>
      </c>
      <c r="AS105" s="83">
        <f t="shared" si="63"/>
        <v>0.5</v>
      </c>
      <c r="AT105" s="83">
        <f t="shared" si="63"/>
        <v>0.52631578947368418</v>
      </c>
      <c r="AU105" s="83">
        <f t="shared" si="63"/>
        <v>0</v>
      </c>
      <c r="AV105" s="83">
        <f t="shared" si="63"/>
        <v>0</v>
      </c>
      <c r="AW105" s="83">
        <f t="shared" si="63"/>
        <v>1</v>
      </c>
      <c r="AX105" s="83">
        <f t="shared" si="63"/>
        <v>0.66666666666666696</v>
      </c>
      <c r="AY105" s="83">
        <f t="shared" si="63"/>
        <v>0.2857142857142857</v>
      </c>
      <c r="AZ105" s="83">
        <f t="shared" si="63"/>
        <v>1</v>
      </c>
      <c r="BA105" s="83">
        <f t="shared" si="63"/>
        <v>1.6958537065555591E-2</v>
      </c>
      <c r="BB105" s="83">
        <f t="shared" si="63"/>
        <v>0</v>
      </c>
      <c r="BC105" s="83">
        <f t="shared" si="63"/>
        <v>0</v>
      </c>
      <c r="BD105" s="83">
        <f t="shared" si="63"/>
        <v>0.19436145750287873</v>
      </c>
      <c r="BE105" s="83">
        <f t="shared" ref="BE105:BS105" si="66">IF(DL105="",VLOOKUP($B105,$Q$165:$BV$170,COLUMN(BE$157)-$R$162),IF((DL105-DL$171)/(DL$170-DL$171)&lt;0,0,IF((DL105-DL$171)/(DL$170-DL$171)&gt;1,1,(DL105-DL$171)/(DL$170-DL$171))))</f>
        <v>0.29299988131809523</v>
      </c>
      <c r="BF105" s="83">
        <f t="shared" si="66"/>
        <v>0.5</v>
      </c>
      <c r="BG105" s="83">
        <f t="shared" si="66"/>
        <v>5.2499999999999769E-3</v>
      </c>
      <c r="BH105" s="84">
        <f t="shared" si="66"/>
        <v>0.38131313131313127</v>
      </c>
      <c r="BI105" s="84">
        <f t="shared" si="66"/>
        <v>0.8571428571428571</v>
      </c>
      <c r="BJ105" s="84">
        <f t="shared" si="66"/>
        <v>0.36430573149751094</v>
      </c>
      <c r="BK105" s="84">
        <f t="shared" si="66"/>
        <v>3.0373627066984281E-3</v>
      </c>
      <c r="BL105" s="84">
        <f t="shared" si="66"/>
        <v>0.25365945226320519</v>
      </c>
      <c r="BM105" s="84">
        <f t="shared" si="66"/>
        <v>1.4419713672888761E-2</v>
      </c>
      <c r="BN105" s="84">
        <f t="shared" si="66"/>
        <v>1.5904247299416138E-2</v>
      </c>
      <c r="BO105" s="84">
        <f t="shared" si="66"/>
        <v>7.5718453415812128E-3</v>
      </c>
      <c r="BP105" s="85">
        <f t="shared" si="66"/>
        <v>0.42078588823800434</v>
      </c>
      <c r="BQ105" s="85">
        <f t="shared" si="66"/>
        <v>0.86634066829665846</v>
      </c>
      <c r="BR105" s="85">
        <f t="shared" si="66"/>
        <v>0.82569749858595665</v>
      </c>
      <c r="BS105" s="85">
        <f t="shared" si="66"/>
        <v>0.16004875103210026</v>
      </c>
      <c r="BT105" s="86">
        <v>1</v>
      </c>
      <c r="BU105" s="85">
        <f t="shared" si="65"/>
        <v>0.85807272964474646</v>
      </c>
      <c r="BV105" s="85">
        <f t="shared" si="65"/>
        <v>0</v>
      </c>
      <c r="BW105" s="87"/>
      <c r="BX105" s="87"/>
      <c r="BY105" s="88">
        <v>23.361000000000001</v>
      </c>
      <c r="BZ105" s="88">
        <v>2.1563342318059401E-2</v>
      </c>
      <c r="CA105" s="88">
        <v>68.545579236962155</v>
      </c>
      <c r="CB105" s="88">
        <v>0.64344856300000008</v>
      </c>
      <c r="CC105" s="89">
        <v>5.4579800000000001</v>
      </c>
      <c r="CD105" s="88">
        <v>94.129009999999994</v>
      </c>
      <c r="CE105" s="88">
        <v>2.2000000000000002</v>
      </c>
      <c r="CF105" s="88">
        <v>62.5</v>
      </c>
      <c r="CG105" s="88">
        <v>29.6</v>
      </c>
      <c r="CH105" s="88">
        <v>3</v>
      </c>
      <c r="CI105" s="88">
        <v>1.85185185185185E-2</v>
      </c>
      <c r="CJ105" s="88">
        <v>1</v>
      </c>
      <c r="CK105" s="88">
        <v>61.1</v>
      </c>
      <c r="CL105" s="88">
        <v>6.5069999999999997</v>
      </c>
      <c r="CM105" s="89">
        <v>46</v>
      </c>
      <c r="CN105" s="88">
        <v>45.8</v>
      </c>
      <c r="CO105" s="89">
        <v>3.6</v>
      </c>
      <c r="CP105" s="88">
        <v>0.52570419999999995</v>
      </c>
      <c r="CQ105" s="88">
        <v>48.305349999999997</v>
      </c>
      <c r="CR105" s="88">
        <v>0</v>
      </c>
      <c r="CS105" s="88">
        <v>20.757020000000001</v>
      </c>
      <c r="CT105" s="88">
        <v>22.421220000000002</v>
      </c>
      <c r="CU105" s="88">
        <v>8.6440199999999994</v>
      </c>
      <c r="CV105" s="88">
        <v>89.5</v>
      </c>
      <c r="CW105" s="88">
        <v>3</v>
      </c>
      <c r="CX105" s="88">
        <v>78.400000000000006</v>
      </c>
      <c r="CY105" s="88">
        <v>1</v>
      </c>
      <c r="CZ105" s="88">
        <v>0.5</v>
      </c>
      <c r="DA105" s="88">
        <v>13</v>
      </c>
      <c r="DB105" s="88">
        <v>0</v>
      </c>
      <c r="DC105" s="88">
        <v>0</v>
      </c>
      <c r="DD105" s="88">
        <v>4</v>
      </c>
      <c r="DE105" s="88">
        <v>0.66666666666666696</v>
      </c>
      <c r="DF105" s="88">
        <v>3</v>
      </c>
      <c r="DG105" s="89">
        <v>1</v>
      </c>
      <c r="DH105" s="89">
        <v>6.7988233530000004</v>
      </c>
      <c r="DI105" s="89">
        <v>0</v>
      </c>
      <c r="DJ105" s="88">
        <v>0</v>
      </c>
      <c r="DK105" s="88">
        <v>1.5258095847491069</v>
      </c>
      <c r="DL105" s="89">
        <v>553.45630671836636</v>
      </c>
      <c r="DM105" s="89">
        <v>3</v>
      </c>
      <c r="DN105" s="89">
        <v>1.0209999999999999</v>
      </c>
      <c r="DO105" s="88"/>
      <c r="DP105" s="88">
        <v>13</v>
      </c>
      <c r="DQ105" s="89">
        <v>-0.50723815288792795</v>
      </c>
      <c r="DR105" s="88">
        <v>0.18435607058203846</v>
      </c>
      <c r="DS105" s="88">
        <v>63.61</v>
      </c>
      <c r="DT105" s="88">
        <v>0.74100099725334501</v>
      </c>
      <c r="DU105" s="88">
        <v>0.20571273024446199</v>
      </c>
      <c r="DV105" s="88">
        <v>0.1963</v>
      </c>
      <c r="DW105" s="89">
        <v>56</v>
      </c>
      <c r="DX105" s="88">
        <v>91.8</v>
      </c>
      <c r="DY105" s="88">
        <v>84.9</v>
      </c>
      <c r="DZ105" s="89">
        <v>17.58161801</v>
      </c>
      <c r="EA105" s="88">
        <v>1</v>
      </c>
      <c r="EB105" s="89">
        <v>74.997806969999999</v>
      </c>
      <c r="EC105" s="88">
        <v>0.31059999999999999</v>
      </c>
      <c r="ED105" s="77"/>
    </row>
    <row r="106" spans="1:134" ht="15.75" customHeight="1" x14ac:dyDescent="0.25">
      <c r="A106" s="112" t="s">
        <v>195</v>
      </c>
      <c r="B106" s="113">
        <v>5</v>
      </c>
      <c r="C106" s="113" t="s">
        <v>120</v>
      </c>
      <c r="D106" s="77" t="s">
        <v>174</v>
      </c>
      <c r="E106" s="77"/>
      <c r="F106" s="77" t="s">
        <v>130</v>
      </c>
      <c r="G106" s="78">
        <f t="shared" si="7"/>
        <v>41.875452122884106</v>
      </c>
      <c r="H106" s="79">
        <f t="shared" si="64"/>
        <v>61.706501551476968</v>
      </c>
      <c r="I106" s="79">
        <f t="shared" si="64"/>
        <v>29.307733281197347</v>
      </c>
      <c r="J106" s="79">
        <f t="shared" si="64"/>
        <v>45.748653752667408</v>
      </c>
      <c r="K106" s="79">
        <f t="shared" si="64"/>
        <v>55.123951614925723</v>
      </c>
      <c r="L106" s="79">
        <f t="shared" si="64"/>
        <v>17.490420414153089</v>
      </c>
      <c r="M106" s="80">
        <f t="shared" si="9"/>
        <v>53.962263044427203</v>
      </c>
      <c r="N106" s="80">
        <f t="shared" si="10"/>
        <v>-16.647060030720283</v>
      </c>
      <c r="O106" s="80">
        <f t="shared" si="11"/>
        <v>18.319279422447217</v>
      </c>
      <c r="P106" s="80">
        <f t="shared" si="12"/>
        <v>35.482028504036144</v>
      </c>
      <c r="Q106" s="80">
        <f t="shared" si="13"/>
        <v>4.6345098549597283</v>
      </c>
      <c r="R106" s="81">
        <f t="shared" ref="R106:BS110" si="67">IF(BY106="",VLOOKUP($B106,$Q$165:$BV$170,COLUMN(R$157)-$R$162),IF((BY106-BY$171)/(BY$170-BY$171)&lt;0,0,IF((BY106-BY$171)/(BY$170-BY$171)&gt;1,1,(BY106-BY$171)/(BY$170-BY$171))))</f>
        <v>0.77732701812191107</v>
      </c>
      <c r="S106" s="81">
        <f t="shared" si="67"/>
        <v>0.39779295184068275</v>
      </c>
      <c r="T106" s="81">
        <f t="shared" si="67"/>
        <v>0</v>
      </c>
      <c r="U106" s="81">
        <f t="shared" si="67"/>
        <v>0</v>
      </c>
      <c r="V106" s="81">
        <f t="shared" si="67"/>
        <v>0.14381206361107443</v>
      </c>
      <c r="W106" s="82">
        <f t="shared" si="67"/>
        <v>0.17545669804946723</v>
      </c>
      <c r="X106" s="82">
        <f t="shared" si="67"/>
        <v>0.22499999999999998</v>
      </c>
      <c r="Y106" s="82">
        <f t="shared" si="67"/>
        <v>1</v>
      </c>
      <c r="Z106" s="82">
        <f t="shared" si="67"/>
        <v>0.45799999999999996</v>
      </c>
      <c r="AA106" s="82">
        <f t="shared" si="67"/>
        <v>0.66666666666666663</v>
      </c>
      <c r="AB106" s="82">
        <f t="shared" si="67"/>
        <v>5.2444529824224297E-2</v>
      </c>
      <c r="AC106" s="82">
        <f t="shared" si="67"/>
        <v>0.5</v>
      </c>
      <c r="AD106" s="82">
        <f t="shared" si="67"/>
        <v>7.2131147540983681E-2</v>
      </c>
      <c r="AE106" s="82">
        <f t="shared" si="67"/>
        <v>9.6398521517858798E-3</v>
      </c>
      <c r="AF106" s="82">
        <f t="shared" si="67"/>
        <v>0.3</v>
      </c>
      <c r="AG106" s="82">
        <f t="shared" si="67"/>
        <v>0.21773288439955107</v>
      </c>
      <c r="AH106" s="82">
        <f t="shared" si="67"/>
        <v>0.39130434782608697</v>
      </c>
      <c r="AI106" s="82">
        <f t="shared" si="67"/>
        <v>1</v>
      </c>
      <c r="AJ106" s="82">
        <f t="shared" si="67"/>
        <v>1</v>
      </c>
      <c r="AK106" s="82">
        <f t="shared" si="67"/>
        <v>0</v>
      </c>
      <c r="AL106" s="82">
        <f t="shared" si="67"/>
        <v>0.3739536833306254</v>
      </c>
      <c r="AM106" s="82">
        <f t="shared" si="67"/>
        <v>0.49662777983946488</v>
      </c>
      <c r="AN106" s="82">
        <f t="shared" si="67"/>
        <v>0.36228006605339697</v>
      </c>
      <c r="AO106" s="82">
        <f t="shared" si="67"/>
        <v>0.5643865022644573</v>
      </c>
      <c r="AP106" s="82">
        <f t="shared" si="67"/>
        <v>1</v>
      </c>
      <c r="AQ106" s="82">
        <f t="shared" si="67"/>
        <v>0.62892602093877825</v>
      </c>
      <c r="AR106" s="83">
        <f t="shared" si="67"/>
        <v>0</v>
      </c>
      <c r="AS106" s="83">
        <f t="shared" si="67"/>
        <v>0.5</v>
      </c>
      <c r="AT106" s="83">
        <f t="shared" si="67"/>
        <v>0.47368421052631576</v>
      </c>
      <c r="AU106" s="83">
        <f t="shared" si="67"/>
        <v>0.22222222222222221</v>
      </c>
      <c r="AV106" s="83">
        <f t="shared" si="67"/>
        <v>1</v>
      </c>
      <c r="AW106" s="83">
        <f t="shared" si="67"/>
        <v>0.33333333333333331</v>
      </c>
      <c r="AX106" s="83">
        <f t="shared" si="67"/>
        <v>0.66666666666666696</v>
      </c>
      <c r="AY106" s="83">
        <f t="shared" si="67"/>
        <v>1</v>
      </c>
      <c r="AZ106" s="83">
        <f t="shared" si="67"/>
        <v>0</v>
      </c>
      <c r="BA106" s="83">
        <f t="shared" si="67"/>
        <v>6.1795859455247414E-4</v>
      </c>
      <c r="BB106" s="83">
        <f t="shared" si="67"/>
        <v>3.1222499708037907E-2</v>
      </c>
      <c r="BC106" s="83">
        <f t="shared" si="67"/>
        <v>1</v>
      </c>
      <c r="BD106" s="83">
        <f t="shared" si="67"/>
        <v>0.22898746191075639</v>
      </c>
      <c r="BE106" s="83">
        <f t="shared" si="67"/>
        <v>3.032365820839783E-2</v>
      </c>
      <c r="BF106" s="83">
        <f t="shared" si="67"/>
        <v>0.75</v>
      </c>
      <c r="BG106" s="83">
        <f t="shared" si="67"/>
        <v>5.0000000000000044E-4</v>
      </c>
      <c r="BH106" s="84">
        <f t="shared" si="67"/>
        <v>0.35968379446640319</v>
      </c>
      <c r="BI106" s="84">
        <f t="shared" si="67"/>
        <v>0.8571428571428571</v>
      </c>
      <c r="BJ106" s="84">
        <f t="shared" si="67"/>
        <v>0.35764269813003724</v>
      </c>
      <c r="BK106" s="84">
        <f t="shared" si="67"/>
        <v>6.0937654105539418E-2</v>
      </c>
      <c r="BL106" s="84">
        <f t="shared" si="67"/>
        <v>9.9873200343828683E-2</v>
      </c>
      <c r="BM106" s="84">
        <f t="shared" si="67"/>
        <v>5.8720758596104421E-2</v>
      </c>
      <c r="BN106" s="84">
        <f t="shared" si="67"/>
        <v>2.7311975075846383E-2</v>
      </c>
      <c r="BO106" s="84">
        <f t="shared" si="67"/>
        <v>3.0219929667611781E-2</v>
      </c>
      <c r="BP106" s="85">
        <f t="shared" si="67"/>
        <v>0.17461989073915615</v>
      </c>
      <c r="BQ106" s="85">
        <f t="shared" si="67"/>
        <v>0.6251018744906276</v>
      </c>
      <c r="BR106" s="85">
        <f t="shared" si="67"/>
        <v>0.16658009257656037</v>
      </c>
      <c r="BS106" s="85">
        <f t="shared" si="67"/>
        <v>0.14431721413681348</v>
      </c>
      <c r="BT106" s="86">
        <v>1</v>
      </c>
      <c r="BU106" s="85">
        <f t="shared" si="65"/>
        <v>0.23665546238114077</v>
      </c>
      <c r="BV106" s="85">
        <f t="shared" si="65"/>
        <v>0.51490196929692778</v>
      </c>
      <c r="BW106" s="87"/>
      <c r="BX106" s="87"/>
      <c r="BY106" s="88">
        <v>43.008000000000003</v>
      </c>
      <c r="BZ106" s="88">
        <v>6.3063063063063099E-2</v>
      </c>
      <c r="CA106" s="88">
        <v>7.9261427341440758</v>
      </c>
      <c r="CB106" s="88">
        <v>0.51256057300000002</v>
      </c>
      <c r="CC106" s="89">
        <v>3.3758300000000001</v>
      </c>
      <c r="CD106" s="88">
        <v>67.397469999999998</v>
      </c>
      <c r="CE106" s="88">
        <v>8.1999999999999993</v>
      </c>
      <c r="CF106" s="88">
        <v>100</v>
      </c>
      <c r="CG106" s="88">
        <v>22.9</v>
      </c>
      <c r="CH106" s="88">
        <v>2</v>
      </c>
      <c r="CI106" s="88">
        <v>4.9382716049382699E-2</v>
      </c>
      <c r="CJ106" s="88">
        <v>0</v>
      </c>
      <c r="CK106" s="88">
        <v>46.6</v>
      </c>
      <c r="CL106" s="88">
        <v>0.67600000000000005</v>
      </c>
      <c r="CM106" s="89">
        <v>45</v>
      </c>
      <c r="CN106" s="88">
        <v>30.3</v>
      </c>
      <c r="CO106" s="89">
        <v>3.4</v>
      </c>
      <c r="CP106" s="88">
        <v>0.5984121</v>
      </c>
      <c r="CQ106" s="88">
        <v>62.987130000000001</v>
      </c>
      <c r="CR106" s="88">
        <v>0</v>
      </c>
      <c r="CS106" s="88">
        <v>17.295639999999999</v>
      </c>
      <c r="CT106" s="88">
        <v>33.086640000000003</v>
      </c>
      <c r="CU106" s="88">
        <v>8.29481</v>
      </c>
      <c r="CV106" s="88">
        <v>55</v>
      </c>
      <c r="CW106" s="88">
        <v>24.6</v>
      </c>
      <c r="CX106" s="88">
        <v>58.7</v>
      </c>
      <c r="CY106" s="88">
        <v>0</v>
      </c>
      <c r="CZ106" s="88">
        <v>0.5</v>
      </c>
      <c r="DA106" s="88">
        <v>12</v>
      </c>
      <c r="DB106" s="88">
        <v>2</v>
      </c>
      <c r="DC106" s="88">
        <v>1</v>
      </c>
      <c r="DD106" s="88">
        <v>2</v>
      </c>
      <c r="DE106" s="88">
        <v>0.66666666666666696</v>
      </c>
      <c r="DF106" s="88">
        <v>8</v>
      </c>
      <c r="DG106" s="89">
        <v>0</v>
      </c>
      <c r="DH106" s="89">
        <v>0.24774491500000001</v>
      </c>
      <c r="DI106" s="89">
        <v>7.4323474540000003</v>
      </c>
      <c r="DJ106" s="88">
        <v>3</v>
      </c>
      <c r="DK106" s="88">
        <v>1.7757794308861259</v>
      </c>
      <c r="DL106" s="89">
        <v>91.969034026243364</v>
      </c>
      <c r="DM106" s="89">
        <v>4</v>
      </c>
      <c r="DN106" s="89">
        <v>1.002</v>
      </c>
      <c r="DO106" s="88"/>
      <c r="DP106" s="88">
        <v>13</v>
      </c>
      <c r="DQ106" s="89">
        <v>-0.64504101008401005</v>
      </c>
      <c r="DR106" s="88"/>
      <c r="DS106" s="88"/>
      <c r="DT106" s="88">
        <v>1.3270935648381701</v>
      </c>
      <c r="DU106" s="88">
        <v>0.3170430271602</v>
      </c>
      <c r="DV106" s="88"/>
      <c r="DW106" s="89">
        <v>37.299999999999997</v>
      </c>
      <c r="DX106" s="88">
        <v>77</v>
      </c>
      <c r="DY106" s="88">
        <v>27.8</v>
      </c>
      <c r="DZ106" s="89">
        <v>16.071707700000001</v>
      </c>
      <c r="EA106" s="88">
        <v>1</v>
      </c>
      <c r="EB106" s="89">
        <v>24.701170059999999</v>
      </c>
      <c r="EC106" s="88">
        <v>45.66</v>
      </c>
      <c r="ED106" s="77"/>
    </row>
    <row r="107" spans="1:134" ht="15.75" customHeight="1" x14ac:dyDescent="0.25">
      <c r="A107" s="112" t="s">
        <v>196</v>
      </c>
      <c r="B107" s="113">
        <v>5</v>
      </c>
      <c r="C107" s="113" t="s">
        <v>120</v>
      </c>
      <c r="D107" s="77" t="s">
        <v>124</v>
      </c>
      <c r="E107" s="77"/>
      <c r="F107" s="77" t="s">
        <v>130</v>
      </c>
      <c r="G107" s="78">
        <f t="shared" si="7"/>
        <v>41.719691467312664</v>
      </c>
      <c r="H107" s="79">
        <f t="shared" si="64"/>
        <v>28.123629732856063</v>
      </c>
      <c r="I107" s="79">
        <f t="shared" si="64"/>
        <v>22.400061116567702</v>
      </c>
      <c r="J107" s="79">
        <f t="shared" si="64"/>
        <v>45.647880068189515</v>
      </c>
      <c r="K107" s="79">
        <f t="shared" si="64"/>
        <v>69.919886042734348</v>
      </c>
      <c r="L107" s="79">
        <f t="shared" si="64"/>
        <v>42.507000376215707</v>
      </c>
      <c r="M107" s="80">
        <f t="shared" si="9"/>
        <v>13.587800494949187</v>
      </c>
      <c r="N107" s="80">
        <f t="shared" si="10"/>
        <v>-28.045190081708942</v>
      </c>
      <c r="O107" s="80">
        <f t="shared" si="11"/>
        <v>18.167554760613342</v>
      </c>
      <c r="P107" s="80">
        <f t="shared" si="12"/>
        <v>56.754036847511571</v>
      </c>
      <c r="Q107" s="80">
        <f t="shared" si="13"/>
        <v>33.54895132720695</v>
      </c>
      <c r="R107" s="81">
        <f t="shared" si="67"/>
        <v>0.27874794069192754</v>
      </c>
      <c r="S107" s="81">
        <f t="shared" si="67"/>
        <v>0.34736167114355032</v>
      </c>
      <c r="T107" s="81">
        <f t="shared" si="67"/>
        <v>0.23419975056320447</v>
      </c>
      <c r="U107" s="81">
        <f t="shared" si="67"/>
        <v>0</v>
      </c>
      <c r="V107" s="81">
        <f t="shared" si="67"/>
        <v>0.29733065234153677</v>
      </c>
      <c r="W107" s="82">
        <f t="shared" si="67"/>
        <v>0.51372737072162034</v>
      </c>
      <c r="X107" s="82">
        <f t="shared" si="67"/>
        <v>0.05</v>
      </c>
      <c r="Y107" s="82">
        <f t="shared" si="67"/>
        <v>7.9000000000000001E-2</v>
      </c>
      <c r="Z107" s="82">
        <f t="shared" si="67"/>
        <v>0.436</v>
      </c>
      <c r="AA107" s="82">
        <f t="shared" si="67"/>
        <v>0.33333333333333331</v>
      </c>
      <c r="AB107" s="82">
        <f t="shared" si="67"/>
        <v>0.2072231293823843</v>
      </c>
      <c r="AC107" s="82">
        <f t="shared" si="67"/>
        <v>0</v>
      </c>
      <c r="AD107" s="82">
        <f t="shared" si="67"/>
        <v>0.36721311475409835</v>
      </c>
      <c r="AE107" s="82">
        <f t="shared" si="67"/>
        <v>3.4008804026820702E-2</v>
      </c>
      <c r="AF107" s="82">
        <f t="shared" si="67"/>
        <v>0.54</v>
      </c>
      <c r="AG107" s="82">
        <f t="shared" si="67"/>
        <v>0.21548821548821553</v>
      </c>
      <c r="AH107" s="82">
        <f t="shared" si="67"/>
        <v>0.5</v>
      </c>
      <c r="AI107" s="82">
        <f t="shared" si="67"/>
        <v>0.57856976629807622</v>
      </c>
      <c r="AJ107" s="82">
        <f t="shared" si="67"/>
        <v>0.74680061380639617</v>
      </c>
      <c r="AK107" s="82">
        <f t="shared" si="67"/>
        <v>0</v>
      </c>
      <c r="AL107" s="82">
        <f t="shared" si="67"/>
        <v>0.74415726624988143</v>
      </c>
      <c r="AM107" s="82">
        <f t="shared" si="67"/>
        <v>0.62515381270147119</v>
      </c>
      <c r="AN107" s="82">
        <f t="shared" si="67"/>
        <v>0.15041528144813943</v>
      </c>
      <c r="AO107" s="82">
        <f t="shared" si="67"/>
        <v>0.73088300740857104</v>
      </c>
      <c r="AP107" s="82">
        <f t="shared" si="67"/>
        <v>0.67977528089887651</v>
      </c>
      <c r="AQ107" s="82">
        <f t="shared" si="67"/>
        <v>0.59287249531997499</v>
      </c>
      <c r="AR107" s="83">
        <f t="shared" si="67"/>
        <v>0.5</v>
      </c>
      <c r="AS107" s="83">
        <f t="shared" si="67"/>
        <v>0</v>
      </c>
      <c r="AT107" s="83">
        <f t="shared" si="67"/>
        <v>0.26315789473684209</v>
      </c>
      <c r="AU107" s="83">
        <f t="shared" si="67"/>
        <v>0.66666666666666663</v>
      </c>
      <c r="AV107" s="83">
        <f t="shared" si="67"/>
        <v>1</v>
      </c>
      <c r="AW107" s="83">
        <f t="shared" si="67"/>
        <v>0.33333333333333331</v>
      </c>
      <c r="AX107" s="83">
        <f t="shared" si="67"/>
        <v>1</v>
      </c>
      <c r="AY107" s="83">
        <f t="shared" si="67"/>
        <v>0.5714285714285714</v>
      </c>
      <c r="AZ107" s="83">
        <f t="shared" si="67"/>
        <v>0</v>
      </c>
      <c r="BA107" s="83">
        <f t="shared" si="67"/>
        <v>0</v>
      </c>
      <c r="BB107" s="83">
        <f t="shared" si="67"/>
        <v>2.8146282877242329E-2</v>
      </c>
      <c r="BC107" s="83">
        <f t="shared" si="67"/>
        <v>0.66666666666666663</v>
      </c>
      <c r="BD107" s="83">
        <f t="shared" si="67"/>
        <v>0.16622355428377131</v>
      </c>
      <c r="BE107" s="83">
        <f t="shared" si="67"/>
        <v>1.3040727194802379E-2</v>
      </c>
      <c r="BF107" s="83">
        <f t="shared" si="67"/>
        <v>0.75</v>
      </c>
      <c r="BG107" s="83">
        <f t="shared" si="67"/>
        <v>2.0500000000000018E-2</v>
      </c>
      <c r="BH107" s="84">
        <f t="shared" si="67"/>
        <v>0.33333333333333331</v>
      </c>
      <c r="BI107" s="84">
        <f t="shared" si="67"/>
        <v>1</v>
      </c>
      <c r="BJ107" s="84">
        <f t="shared" si="67"/>
        <v>0.36320622892043308</v>
      </c>
      <c r="BK107" s="84">
        <f t="shared" si="67"/>
        <v>0.75348201523796965</v>
      </c>
      <c r="BL107" s="84">
        <f t="shared" si="67"/>
        <v>0.12647442323516547</v>
      </c>
      <c r="BM107" s="84">
        <f t="shared" si="67"/>
        <v>2.5355367853507817E-2</v>
      </c>
      <c r="BN107" s="84">
        <f t="shared" si="67"/>
        <v>1.5248999918550804E-2</v>
      </c>
      <c r="BO107" s="84">
        <f t="shared" si="67"/>
        <v>1.2781312584048835E-2</v>
      </c>
      <c r="BP107" s="85">
        <f t="shared" si="67"/>
        <v>9.4319752517606784E-2</v>
      </c>
      <c r="BQ107" s="85">
        <f t="shared" si="67"/>
        <v>0.29584352078239606</v>
      </c>
      <c r="BR107" s="85">
        <f t="shared" si="67"/>
        <v>0.26123443109279587</v>
      </c>
      <c r="BS107" s="85">
        <f t="shared" si="67"/>
        <v>0.45220577237158216</v>
      </c>
      <c r="BT107" s="86">
        <v>1</v>
      </c>
      <c r="BU107" s="85">
        <f t="shared" si="65"/>
        <v>0.1328438458927485</v>
      </c>
      <c r="BV107" s="85">
        <f t="shared" si="65"/>
        <v>3.7618518268864955E-2</v>
      </c>
      <c r="BW107" s="87"/>
      <c r="BX107" s="87"/>
      <c r="BY107" s="88">
        <v>18.797000000000001</v>
      </c>
      <c r="BZ107" s="88">
        <v>2.9017857142857099E-2</v>
      </c>
      <c r="CA107" s="88">
        <v>378.34765224398393</v>
      </c>
      <c r="CB107" s="88">
        <v>0.61933532800000002</v>
      </c>
      <c r="CC107" s="89">
        <v>6.9795100000000003</v>
      </c>
      <c r="CD107" s="88">
        <v>80.745339999999999</v>
      </c>
      <c r="CE107" s="88">
        <v>2.6</v>
      </c>
      <c r="CF107" s="88">
        <v>7.9</v>
      </c>
      <c r="CG107" s="88">
        <v>21.8</v>
      </c>
      <c r="CH107" s="88">
        <v>1</v>
      </c>
      <c r="CI107" s="88">
        <v>0.158689458689459</v>
      </c>
      <c r="CJ107" s="88">
        <v>-1</v>
      </c>
      <c r="CK107" s="88">
        <v>55.6</v>
      </c>
      <c r="CL107" s="88">
        <v>1.988</v>
      </c>
      <c r="CM107" s="89">
        <v>57</v>
      </c>
      <c r="CN107" s="88">
        <v>30.1</v>
      </c>
      <c r="CO107" s="89">
        <v>3.9</v>
      </c>
      <c r="CP107" s="88">
        <v>0.41217120000000002</v>
      </c>
      <c r="CQ107" s="88">
        <v>45.23142</v>
      </c>
      <c r="CR107" s="88">
        <v>0</v>
      </c>
      <c r="CS107" s="88">
        <v>29.554480000000002</v>
      </c>
      <c r="CT107" s="88">
        <v>39.53539</v>
      </c>
      <c r="CU107" s="88">
        <v>3.44767</v>
      </c>
      <c r="CV107" s="88">
        <v>70.900000000000006</v>
      </c>
      <c r="CW107" s="88">
        <v>12.2</v>
      </c>
      <c r="CX107" s="88">
        <v>55.45</v>
      </c>
      <c r="CY107" s="88">
        <v>0.5</v>
      </c>
      <c r="CZ107" s="88">
        <v>0</v>
      </c>
      <c r="DA107" s="88">
        <v>8</v>
      </c>
      <c r="DB107" s="88">
        <v>6</v>
      </c>
      <c r="DC107" s="88">
        <v>1</v>
      </c>
      <c r="DD107" s="88">
        <v>2</v>
      </c>
      <c r="DE107" s="88">
        <v>1</v>
      </c>
      <c r="DF107" s="88">
        <v>5</v>
      </c>
      <c r="DG107" s="89">
        <v>0</v>
      </c>
      <c r="DH107" s="89">
        <v>0</v>
      </c>
      <c r="DI107" s="89">
        <v>6.7000706489999997</v>
      </c>
      <c r="DJ107" s="88">
        <v>2</v>
      </c>
      <c r="DK107" s="88">
        <v>1.3226782255704426</v>
      </c>
      <c r="DL107" s="89">
        <v>61.605217297161488</v>
      </c>
      <c r="DM107" s="89">
        <v>4</v>
      </c>
      <c r="DN107" s="89">
        <v>1.0820000000000001</v>
      </c>
      <c r="DO107" s="88">
        <v>50</v>
      </c>
      <c r="DP107" s="88">
        <v>14</v>
      </c>
      <c r="DQ107" s="89">
        <v>-0.52997773533628001</v>
      </c>
      <c r="DR107" s="88">
        <v>45.733419745085328</v>
      </c>
      <c r="DS107" s="88">
        <v>31.99</v>
      </c>
      <c r="DT107" s="88">
        <v>0.88567717019796999</v>
      </c>
      <c r="DU107" s="88">
        <v>0.19931804000512099</v>
      </c>
      <c r="DV107" s="88">
        <v>0.307</v>
      </c>
      <c r="DW107" s="89">
        <v>31.2</v>
      </c>
      <c r="DX107" s="88">
        <v>56.8</v>
      </c>
      <c r="DY107" s="88">
        <v>36</v>
      </c>
      <c r="DZ107" s="89">
        <v>45.622800609999999</v>
      </c>
      <c r="EA107" s="88">
        <v>1</v>
      </c>
      <c r="EB107" s="89">
        <v>16.298804279999999</v>
      </c>
      <c r="EC107" s="88">
        <v>3.8839999999999999</v>
      </c>
      <c r="ED107" s="77"/>
    </row>
    <row r="108" spans="1:134" ht="15.75" customHeight="1" x14ac:dyDescent="0.25">
      <c r="A108" s="112" t="s">
        <v>197</v>
      </c>
      <c r="B108" s="113">
        <v>6</v>
      </c>
      <c r="C108" s="113" t="s">
        <v>108</v>
      </c>
      <c r="D108" s="77" t="s">
        <v>109</v>
      </c>
      <c r="E108" s="77"/>
      <c r="F108" s="77" t="s">
        <v>167</v>
      </c>
      <c r="G108" s="78">
        <f t="shared" si="7"/>
        <v>41.263995622908382</v>
      </c>
      <c r="H108" s="79">
        <f t="shared" si="64"/>
        <v>22.840958240214093</v>
      </c>
      <c r="I108" s="79">
        <f t="shared" si="64"/>
        <v>45.176124865330763</v>
      </c>
      <c r="J108" s="79">
        <f t="shared" si="64"/>
        <v>27.118756703344555</v>
      </c>
      <c r="K108" s="79">
        <f t="shared" si="64"/>
        <v>47.644285426765393</v>
      </c>
      <c r="L108" s="79">
        <f t="shared" si="64"/>
        <v>63.539852878887103</v>
      </c>
      <c r="M108" s="80">
        <f t="shared" si="9"/>
        <v>7.2367944376707012</v>
      </c>
      <c r="N108" s="80">
        <f t="shared" si="10"/>
        <v>9.536868022799899</v>
      </c>
      <c r="O108" s="80">
        <f t="shared" si="11"/>
        <v>-9.7298570604863031</v>
      </c>
      <c r="P108" s="80">
        <f t="shared" si="12"/>
        <v>24.72856630553391</v>
      </c>
      <c r="Q108" s="80">
        <f t="shared" si="13"/>
        <v>57.858956276131167</v>
      </c>
      <c r="R108" s="81">
        <f t="shared" si="67"/>
        <v>0.48817957166392095</v>
      </c>
      <c r="S108" s="81">
        <f t="shared" si="67"/>
        <v>0.34899499303206821</v>
      </c>
      <c r="T108" s="81">
        <f t="shared" si="67"/>
        <v>0.15094357362060082</v>
      </c>
      <c r="U108" s="81">
        <f t="shared" si="67"/>
        <v>0</v>
      </c>
      <c r="V108" s="81">
        <f t="shared" si="67"/>
        <v>0.88771444029326185</v>
      </c>
      <c r="W108" s="82">
        <f t="shared" si="67"/>
        <v>0.29990365603629937</v>
      </c>
      <c r="X108" s="82">
        <f t="shared" si="67"/>
        <v>0.234375</v>
      </c>
      <c r="Y108" s="82">
        <f t="shared" si="67"/>
        <v>0.63600000000000001</v>
      </c>
      <c r="Z108" s="82">
        <f t="shared" si="67"/>
        <v>0.51600000000000001</v>
      </c>
      <c r="AA108" s="82">
        <f t="shared" si="67"/>
        <v>0.33333333333333331</v>
      </c>
      <c r="AB108" s="82">
        <f t="shared" si="67"/>
        <v>0.10010840182773713</v>
      </c>
      <c r="AC108" s="82">
        <f t="shared" si="67"/>
        <v>0</v>
      </c>
      <c r="AD108" s="82">
        <f t="shared" si="67"/>
        <v>0.70819672131147526</v>
      </c>
      <c r="AE108" s="82">
        <f t="shared" si="67"/>
        <v>0.21833615037426399</v>
      </c>
      <c r="AF108" s="82">
        <f t="shared" si="67"/>
        <v>0.92</v>
      </c>
      <c r="AG108" s="82">
        <f t="shared" si="67"/>
        <v>0.86083052749719413</v>
      </c>
      <c r="AH108" s="82">
        <f t="shared" si="67"/>
        <v>0.36956521739130432</v>
      </c>
      <c r="AI108" s="82">
        <f t="shared" si="67"/>
        <v>1</v>
      </c>
      <c r="AJ108" s="82">
        <f t="shared" si="67"/>
        <v>1</v>
      </c>
      <c r="AK108" s="82">
        <f t="shared" si="67"/>
        <v>9.7237569060773493E-2</v>
      </c>
      <c r="AL108" s="82">
        <f t="shared" si="67"/>
        <v>0.61749428787652738</v>
      </c>
      <c r="AM108" s="82">
        <f t="shared" si="67"/>
        <v>0.3122616077518014</v>
      </c>
      <c r="AN108" s="82">
        <f t="shared" si="67"/>
        <v>0.28351558627634899</v>
      </c>
      <c r="AO108" s="82">
        <f t="shared" si="67"/>
        <v>0.27851514437550723</v>
      </c>
      <c r="AP108" s="82">
        <f t="shared" si="67"/>
        <v>0.56741573033707871</v>
      </c>
      <c r="AQ108" s="82">
        <f t="shared" si="67"/>
        <v>0.28614019274769459</v>
      </c>
      <c r="AR108" s="83">
        <f t="shared" si="67"/>
        <v>0.5</v>
      </c>
      <c r="AS108" s="83">
        <f t="shared" si="67"/>
        <v>0</v>
      </c>
      <c r="AT108" s="83">
        <f t="shared" si="67"/>
        <v>0.52631578947368418</v>
      </c>
      <c r="AU108" s="83">
        <f t="shared" si="67"/>
        <v>0.66666666666666663</v>
      </c>
      <c r="AV108" s="83">
        <f t="shared" si="67"/>
        <v>0</v>
      </c>
      <c r="AW108" s="83">
        <f t="shared" si="67"/>
        <v>0.33333333333333331</v>
      </c>
      <c r="AX108" s="83">
        <f t="shared" si="67"/>
        <v>1</v>
      </c>
      <c r="AY108" s="83">
        <f t="shared" si="67"/>
        <v>0.7142857142857143</v>
      </c>
      <c r="AZ108" s="83">
        <f t="shared" si="67"/>
        <v>0</v>
      </c>
      <c r="BA108" s="83">
        <f t="shared" si="67"/>
        <v>3.500383803191052E-3</v>
      </c>
      <c r="BB108" s="83">
        <f t="shared" si="67"/>
        <v>0.10325320801228005</v>
      </c>
      <c r="BC108" s="83">
        <f t="shared" si="67"/>
        <v>1</v>
      </c>
      <c r="BD108" s="83">
        <f t="shared" si="67"/>
        <v>0.87292798699800001</v>
      </c>
      <c r="BE108" s="83">
        <f t="shared" si="67"/>
        <v>0.43080132727974157</v>
      </c>
      <c r="BF108" s="83">
        <f t="shared" si="67"/>
        <v>0.5</v>
      </c>
      <c r="BG108" s="83">
        <f t="shared" si="67"/>
        <v>0.20124999999999998</v>
      </c>
      <c r="BH108" s="84">
        <f t="shared" si="67"/>
        <v>0.22727272727272727</v>
      </c>
      <c r="BI108" s="84">
        <f t="shared" si="67"/>
        <v>0.8571428571428571</v>
      </c>
      <c r="BJ108" s="84">
        <f t="shared" si="67"/>
        <v>0.29806751958315375</v>
      </c>
      <c r="BK108" s="84">
        <f t="shared" si="67"/>
        <v>0</v>
      </c>
      <c r="BL108" s="84">
        <f t="shared" si="67"/>
        <v>6.8204748316016695E-2</v>
      </c>
      <c r="BM108" s="84">
        <f t="shared" si="67"/>
        <v>7.9224125970537559E-2</v>
      </c>
      <c r="BN108" s="84">
        <f t="shared" si="67"/>
        <v>9.2921712944646295E-2</v>
      </c>
      <c r="BO108" s="84">
        <f t="shared" si="67"/>
        <v>0.15298986454618099</v>
      </c>
      <c r="BP108" s="85">
        <f t="shared" si="67"/>
        <v>0.86572763772790096</v>
      </c>
      <c r="BQ108" s="85">
        <f t="shared" si="67"/>
        <v>0.7033414832925835</v>
      </c>
      <c r="BR108" s="85">
        <f t="shared" si="67"/>
        <v>1</v>
      </c>
      <c r="BS108" s="85">
        <f t="shared" si="67"/>
        <v>0.37486868758634606</v>
      </c>
      <c r="BT108" s="86">
        <v>1</v>
      </c>
      <c r="BU108" s="85">
        <f t="shared" si="65"/>
        <v>0.37087281295334956</v>
      </c>
      <c r="BV108" s="85">
        <f t="shared" si="65"/>
        <v>4.9523184966759469E-2</v>
      </c>
      <c r="BW108" s="87"/>
      <c r="BX108" s="87"/>
      <c r="BY108" s="88">
        <v>28.966999999999999</v>
      </c>
      <c r="BZ108" s="88">
        <v>3.0120481927710802E-2</v>
      </c>
      <c r="CA108" s="88">
        <v>246.66570696038005</v>
      </c>
      <c r="CB108" s="88">
        <v>0.63425407300000003</v>
      </c>
      <c r="CC108" s="89">
        <v>20.83812</v>
      </c>
      <c r="CD108" s="88">
        <v>72.308040000000005</v>
      </c>
      <c r="CE108" s="88">
        <v>8.5</v>
      </c>
      <c r="CF108" s="88">
        <v>63.6</v>
      </c>
      <c r="CG108" s="88">
        <v>25.8</v>
      </c>
      <c r="CH108" s="88">
        <v>1</v>
      </c>
      <c r="CI108" s="88">
        <v>8.3043587805492605E-2</v>
      </c>
      <c r="CJ108" s="88">
        <v>-1</v>
      </c>
      <c r="CK108" s="88">
        <v>66</v>
      </c>
      <c r="CL108" s="88">
        <v>11.912000000000001</v>
      </c>
      <c r="CM108" s="89">
        <v>76</v>
      </c>
      <c r="CN108" s="88">
        <v>87.6</v>
      </c>
      <c r="CO108" s="89">
        <v>3.3</v>
      </c>
      <c r="CP108" s="88">
        <v>0.58911840000000004</v>
      </c>
      <c r="CQ108" s="88">
        <v>64.143709999999999</v>
      </c>
      <c r="CR108" s="88">
        <v>8.8000000000000007</v>
      </c>
      <c r="CS108" s="88">
        <v>25.360189999999999</v>
      </c>
      <c r="CT108" s="88">
        <v>23.836130000000001</v>
      </c>
      <c r="CU108" s="88">
        <v>6.4927999999999999</v>
      </c>
      <c r="CV108" s="88">
        <v>27.7</v>
      </c>
      <c r="CW108" s="88">
        <v>10.199999999999999</v>
      </c>
      <c r="CX108" s="88">
        <v>27.8</v>
      </c>
      <c r="CY108" s="88">
        <v>0.5</v>
      </c>
      <c r="CZ108" s="88">
        <v>0</v>
      </c>
      <c r="DA108" s="88">
        <v>13</v>
      </c>
      <c r="DB108" s="88">
        <v>6</v>
      </c>
      <c r="DC108" s="88">
        <v>0</v>
      </c>
      <c r="DD108" s="88">
        <v>2</v>
      </c>
      <c r="DE108" s="88">
        <v>1</v>
      </c>
      <c r="DF108" s="88">
        <v>6</v>
      </c>
      <c r="DG108" s="89">
        <v>0</v>
      </c>
      <c r="DH108" s="89">
        <v>1.40333397</v>
      </c>
      <c r="DI108" s="89">
        <v>24.5788686</v>
      </c>
      <c r="DJ108" s="88">
        <v>3</v>
      </c>
      <c r="DK108" s="88">
        <v>6.4244738653161253</v>
      </c>
      <c r="DL108" s="89">
        <v>795.55516407597929</v>
      </c>
      <c r="DM108" s="89">
        <v>3</v>
      </c>
      <c r="DN108" s="89">
        <v>1.8049999999999999</v>
      </c>
      <c r="DO108" s="88">
        <v>43</v>
      </c>
      <c r="DP108" s="88">
        <v>13</v>
      </c>
      <c r="DQ108" s="89">
        <v>-1.87715698023709</v>
      </c>
      <c r="DR108" s="88">
        <v>0</v>
      </c>
      <c r="DS108" s="88">
        <v>17.50333333</v>
      </c>
      <c r="DT108" s="88">
        <v>1.59834836818298</v>
      </c>
      <c r="DU108" s="88">
        <v>0.95734158096939204</v>
      </c>
      <c r="DV108" s="88">
        <v>3.2864</v>
      </c>
      <c r="DW108" s="89">
        <v>89.8</v>
      </c>
      <c r="DX108" s="88">
        <v>81.8</v>
      </c>
      <c r="DY108" s="88">
        <v>100</v>
      </c>
      <c r="DZ108" s="89">
        <v>38.200000000000003</v>
      </c>
      <c r="EA108" s="88">
        <v>1</v>
      </c>
      <c r="EB108" s="89">
        <v>35.564533060000002</v>
      </c>
      <c r="EC108" s="88">
        <v>4.9260000000000002</v>
      </c>
      <c r="ED108" s="77"/>
    </row>
    <row r="109" spans="1:134" ht="15.75" customHeight="1" x14ac:dyDescent="0.25">
      <c r="A109" s="112" t="s">
        <v>198</v>
      </c>
      <c r="B109" s="113">
        <v>5</v>
      </c>
      <c r="C109" s="113" t="s">
        <v>120</v>
      </c>
      <c r="D109" s="77" t="s">
        <v>174</v>
      </c>
      <c r="E109" s="77"/>
      <c r="F109" s="77" t="s">
        <v>130</v>
      </c>
      <c r="G109" s="78">
        <f t="shared" si="7"/>
        <v>41.077272370307888</v>
      </c>
      <c r="H109" s="79">
        <f t="shared" si="64"/>
        <v>31.861393978107827</v>
      </c>
      <c r="I109" s="79">
        <f t="shared" si="64"/>
        <v>17.681548803674978</v>
      </c>
      <c r="J109" s="79">
        <f t="shared" si="64"/>
        <v>62.002575157099024</v>
      </c>
      <c r="K109" s="79">
        <f t="shared" si="64"/>
        <v>58.944885870145328</v>
      </c>
      <c r="L109" s="79">
        <f t="shared" si="64"/>
        <v>34.895958042512305</v>
      </c>
      <c r="M109" s="80">
        <f t="shared" si="9"/>
        <v>18.081466889942217</v>
      </c>
      <c r="N109" s="80">
        <f t="shared" si="10"/>
        <v>-35.831057115893252</v>
      </c>
      <c r="O109" s="80">
        <f t="shared" si="11"/>
        <v>42.791151631335666</v>
      </c>
      <c r="P109" s="80">
        <f t="shared" si="12"/>
        <v>40.975358158440415</v>
      </c>
      <c r="Q109" s="80">
        <f t="shared" si="13"/>
        <v>24.752023912092842</v>
      </c>
      <c r="R109" s="81">
        <f t="shared" si="67"/>
        <v>0.29839373970345973</v>
      </c>
      <c r="S109" s="81">
        <f t="shared" si="67"/>
        <v>0.30073785329666625</v>
      </c>
      <c r="T109" s="81">
        <f t="shared" si="67"/>
        <v>4.1991855832042867E-2</v>
      </c>
      <c r="U109" s="81">
        <f t="shared" si="67"/>
        <v>5.2759177552015507E-2</v>
      </c>
      <c r="V109" s="81">
        <f t="shared" si="67"/>
        <v>0.2615023494178641</v>
      </c>
      <c r="W109" s="82">
        <f t="shared" si="67"/>
        <v>0.66805739217761229</v>
      </c>
      <c r="X109" s="82">
        <f t="shared" si="67"/>
        <v>3.125E-2</v>
      </c>
      <c r="Y109" s="82">
        <f t="shared" si="67"/>
        <v>7.6999999999999999E-2</v>
      </c>
      <c r="Z109" s="82">
        <f t="shared" si="67"/>
        <v>0.21199999999999999</v>
      </c>
      <c r="AA109" s="82">
        <f t="shared" si="67"/>
        <v>0.33333333333333331</v>
      </c>
      <c r="AB109" s="82">
        <f t="shared" si="67"/>
        <v>0.17053391330598075</v>
      </c>
      <c r="AC109" s="82">
        <f t="shared" si="67"/>
        <v>0</v>
      </c>
      <c r="AD109" s="82">
        <f t="shared" si="67"/>
        <v>8.5245901639344285E-2</v>
      </c>
      <c r="AE109" s="82">
        <f t="shared" si="67"/>
        <v>4.0286780958041564E-2</v>
      </c>
      <c r="AF109" s="82">
        <f t="shared" si="67"/>
        <v>0.28000000000000003</v>
      </c>
      <c r="AG109" s="82">
        <f t="shared" si="67"/>
        <v>0.13019079685746354</v>
      </c>
      <c r="AH109" s="82">
        <f t="shared" si="67"/>
        <v>0.38509316770186336</v>
      </c>
      <c r="AI109" s="82">
        <f t="shared" si="67"/>
        <v>0.55223661450098738</v>
      </c>
      <c r="AJ109" s="82">
        <f t="shared" si="67"/>
        <v>1</v>
      </c>
      <c r="AK109" s="82">
        <f t="shared" si="67"/>
        <v>0</v>
      </c>
      <c r="AL109" s="82">
        <f t="shared" si="67"/>
        <v>0.51879761235352762</v>
      </c>
      <c r="AM109" s="82">
        <f t="shared" si="67"/>
        <v>0.67528090872962565</v>
      </c>
      <c r="AN109" s="82">
        <f t="shared" si="67"/>
        <v>0.70513837032737348</v>
      </c>
      <c r="AO109" s="82">
        <f t="shared" si="67"/>
        <v>0.88376659074844899</v>
      </c>
      <c r="AP109" s="82">
        <f t="shared" si="67"/>
        <v>0.1404494382022472</v>
      </c>
      <c r="AQ109" s="82">
        <f t="shared" si="67"/>
        <v>0.81252166678222282</v>
      </c>
      <c r="AR109" s="83">
        <f t="shared" si="67"/>
        <v>1</v>
      </c>
      <c r="AS109" s="83">
        <f t="shared" si="67"/>
        <v>0.5</v>
      </c>
      <c r="AT109" s="83">
        <f t="shared" si="67"/>
        <v>0.36842105263157893</v>
      </c>
      <c r="AU109" s="83">
        <f t="shared" si="67"/>
        <v>0.66666666666666663</v>
      </c>
      <c r="AV109" s="83">
        <f t="shared" si="67"/>
        <v>1</v>
      </c>
      <c r="AW109" s="83">
        <f t="shared" si="67"/>
        <v>0</v>
      </c>
      <c r="AX109" s="83">
        <f t="shared" si="67"/>
        <v>1</v>
      </c>
      <c r="AY109" s="83">
        <f t="shared" si="67"/>
        <v>1</v>
      </c>
      <c r="AZ109" s="83">
        <f t="shared" si="67"/>
        <v>1</v>
      </c>
      <c r="BA109" s="83">
        <f t="shared" si="67"/>
        <v>1.5241370601678288E-2</v>
      </c>
      <c r="BB109" s="83">
        <f t="shared" si="67"/>
        <v>0.73462253292030155</v>
      </c>
      <c r="BC109" s="83">
        <f t="shared" si="67"/>
        <v>0.66666666666666663</v>
      </c>
      <c r="BD109" s="83">
        <f t="shared" si="67"/>
        <v>0.14508941524827174</v>
      </c>
      <c r="BE109" s="83">
        <f t="shared" si="67"/>
        <v>3.9553949327265706E-2</v>
      </c>
      <c r="BF109" s="83">
        <f t="shared" si="67"/>
        <v>0.75</v>
      </c>
      <c r="BG109" s="83">
        <f t="shared" si="67"/>
        <v>4.249999999999976E-3</v>
      </c>
      <c r="BH109" s="84">
        <f t="shared" si="67"/>
        <v>0.35968379446640319</v>
      </c>
      <c r="BI109" s="84">
        <f t="shared" si="67"/>
        <v>1</v>
      </c>
      <c r="BJ109" s="84">
        <f t="shared" si="67"/>
        <v>0.42201261878894625</v>
      </c>
      <c r="BK109" s="84">
        <f t="shared" si="67"/>
        <v>1.3918496496903127E-2</v>
      </c>
      <c r="BL109" s="84">
        <f t="shared" si="67"/>
        <v>4.6202784091368458E-2</v>
      </c>
      <c r="BM109" s="84">
        <f t="shared" si="67"/>
        <v>5.7399412638183898E-2</v>
      </c>
      <c r="BN109" s="84">
        <f t="shared" si="67"/>
        <v>3.4645250058503871E-2</v>
      </c>
      <c r="BO109" s="84">
        <f t="shared" si="67"/>
        <v>1.8353136626579697E-2</v>
      </c>
      <c r="BP109" s="85">
        <f t="shared" si="67"/>
        <v>0.11538208385440658</v>
      </c>
      <c r="BQ109" s="85">
        <f t="shared" si="67"/>
        <v>0.49144254278728605</v>
      </c>
      <c r="BR109" s="85">
        <f t="shared" si="67"/>
        <v>0.56020362225993003</v>
      </c>
      <c r="BS109" s="85">
        <f t="shared" si="67"/>
        <v>0.19566437802776523</v>
      </c>
      <c r="BT109" s="86">
        <v>1</v>
      </c>
      <c r="BU109" s="85">
        <f t="shared" si="65"/>
        <v>0.22224043252096418</v>
      </c>
      <c r="BV109" s="85">
        <f t="shared" si="65"/>
        <v>0.22779614000893422</v>
      </c>
      <c r="BW109" s="87"/>
      <c r="BX109" s="87"/>
      <c r="BY109" s="88">
        <v>19.751000000000001</v>
      </c>
      <c r="BZ109" s="88">
        <v>-2.4570024570023199E-3</v>
      </c>
      <c r="CA109" s="88">
        <v>74.34246720510923</v>
      </c>
      <c r="CB109" s="88"/>
      <c r="CC109" s="89">
        <v>6.1384800000000004</v>
      </c>
      <c r="CD109" s="88">
        <v>86.835070000000002</v>
      </c>
      <c r="CE109" s="88">
        <v>2</v>
      </c>
      <c r="CF109" s="88">
        <v>7.7</v>
      </c>
      <c r="CG109" s="88">
        <v>10.6</v>
      </c>
      <c r="CH109" s="88">
        <v>1</v>
      </c>
      <c r="CI109" s="88">
        <v>0.132779037540942</v>
      </c>
      <c r="CJ109" s="88">
        <v>-1</v>
      </c>
      <c r="CK109" s="88">
        <v>47</v>
      </c>
      <c r="CL109" s="88">
        <v>2.3260000000000001</v>
      </c>
      <c r="CM109" s="89">
        <v>44</v>
      </c>
      <c r="CN109" s="88">
        <v>22.5</v>
      </c>
      <c r="CO109" s="89"/>
      <c r="CP109" s="88">
        <v>0.40668320000000002</v>
      </c>
      <c r="CQ109" s="88">
        <v>62.118119999999998</v>
      </c>
      <c r="CR109" s="88">
        <v>0</v>
      </c>
      <c r="CS109" s="88">
        <v>22.09197</v>
      </c>
      <c r="CT109" s="88">
        <v>42.0505</v>
      </c>
      <c r="CU109" s="88">
        <v>16.13888</v>
      </c>
      <c r="CV109" s="88">
        <v>85.5</v>
      </c>
      <c r="CW109" s="88">
        <v>2.6</v>
      </c>
      <c r="CX109" s="88">
        <v>75.25</v>
      </c>
      <c r="CY109" s="88">
        <v>1</v>
      </c>
      <c r="CZ109" s="88">
        <v>0.5</v>
      </c>
      <c r="DA109" s="88">
        <v>10</v>
      </c>
      <c r="DB109" s="88">
        <v>6</v>
      </c>
      <c r="DC109" s="88">
        <v>1</v>
      </c>
      <c r="DD109" s="88">
        <v>1</v>
      </c>
      <c r="DE109" s="88">
        <v>1</v>
      </c>
      <c r="DF109" s="88">
        <v>8</v>
      </c>
      <c r="DG109" s="89">
        <v>1</v>
      </c>
      <c r="DH109" s="89">
        <v>6.1103965499999999</v>
      </c>
      <c r="DI109" s="89">
        <v>174.872927</v>
      </c>
      <c r="DJ109" s="88">
        <v>2</v>
      </c>
      <c r="DK109" s="88">
        <v>1.1701079948065285</v>
      </c>
      <c r="DL109" s="89">
        <v>108.18543086708634</v>
      </c>
      <c r="DM109" s="89">
        <v>4</v>
      </c>
      <c r="DN109" s="89">
        <v>1.0169999999999999</v>
      </c>
      <c r="DO109" s="88"/>
      <c r="DP109" s="88">
        <v>14</v>
      </c>
      <c r="DQ109" s="89">
        <v>0.68623837800734999</v>
      </c>
      <c r="DR109" s="88">
        <v>0.84479845522568187</v>
      </c>
      <c r="DS109" s="88">
        <v>12.03333333</v>
      </c>
      <c r="DT109" s="88">
        <v>1.30961246373801</v>
      </c>
      <c r="DU109" s="88">
        <v>0.38860992437095099</v>
      </c>
      <c r="DV109" s="88">
        <v>0.4254</v>
      </c>
      <c r="DW109" s="89">
        <v>32.799999999999997</v>
      </c>
      <c r="DX109" s="88">
        <v>68.8</v>
      </c>
      <c r="DY109" s="88">
        <v>61.9</v>
      </c>
      <c r="DZ109" s="89">
        <v>21</v>
      </c>
      <c r="EA109" s="88">
        <v>1</v>
      </c>
      <c r="EB109" s="89">
        <v>23.534437879999999</v>
      </c>
      <c r="EC109" s="88">
        <v>20.53</v>
      </c>
      <c r="ED109" s="77"/>
    </row>
    <row r="110" spans="1:134" ht="15.75" customHeight="1" x14ac:dyDescent="0.25">
      <c r="A110" s="112" t="s">
        <v>199</v>
      </c>
      <c r="B110" s="113">
        <v>6</v>
      </c>
      <c r="C110" s="113" t="s">
        <v>78</v>
      </c>
      <c r="D110" s="77" t="s">
        <v>79</v>
      </c>
      <c r="E110" s="77"/>
      <c r="F110" s="77" t="s">
        <v>167</v>
      </c>
      <c r="G110" s="78">
        <f t="shared" si="7"/>
        <v>41.050805716742268</v>
      </c>
      <c r="H110" s="79">
        <f t="shared" si="64"/>
        <v>51.045937373318274</v>
      </c>
      <c r="I110" s="79">
        <f t="shared" si="64"/>
        <v>65.623580748739329</v>
      </c>
      <c r="J110" s="79">
        <f t="shared" si="64"/>
        <v>19.292358999796271</v>
      </c>
      <c r="K110" s="79">
        <f t="shared" si="64"/>
        <v>6.3912029946964877</v>
      </c>
      <c r="L110" s="79">
        <f t="shared" si="64"/>
        <v>62.900948467160966</v>
      </c>
      <c r="M110" s="80">
        <f t="shared" si="9"/>
        <v>41.145772796302552</v>
      </c>
      <c r="N110" s="80">
        <f t="shared" si="10"/>
        <v>43.276564380181917</v>
      </c>
      <c r="O110" s="80">
        <f t="shared" si="11"/>
        <v>-21.51326610323903</v>
      </c>
      <c r="P110" s="80">
        <f t="shared" si="12"/>
        <v>-34.580693138042733</v>
      </c>
      <c r="Q110" s="80">
        <f t="shared" si="13"/>
        <v>57.120503448157436</v>
      </c>
      <c r="R110" s="81">
        <f t="shared" si="67"/>
        <v>1</v>
      </c>
      <c r="S110" s="81">
        <f t="shared" si="67"/>
        <v>0.3441736313540143</v>
      </c>
      <c r="T110" s="81">
        <f t="shared" si="67"/>
        <v>0.12995469122164183</v>
      </c>
      <c r="U110" s="81">
        <f t="shared" si="67"/>
        <v>0</v>
      </c>
      <c r="V110" s="81">
        <f t="shared" si="67"/>
        <v>0.65193257192030296</v>
      </c>
      <c r="W110" s="82">
        <f t="shared" si="67"/>
        <v>0.78123547825376471</v>
      </c>
      <c r="X110" s="82">
        <f t="shared" si="67"/>
        <v>0.32500000000000001</v>
      </c>
      <c r="Y110" s="82">
        <f t="shared" si="67"/>
        <v>0.27300000000000002</v>
      </c>
      <c r="Z110" s="82">
        <f t="shared" si="67"/>
        <v>6.2E-2</v>
      </c>
      <c r="AA110" s="82">
        <f t="shared" si="67"/>
        <v>0.33333333333333331</v>
      </c>
      <c r="AB110" s="82">
        <f t="shared" si="67"/>
        <v>3.4963019882816151E-2</v>
      </c>
      <c r="AC110" s="82">
        <f t="shared" si="67"/>
        <v>0</v>
      </c>
      <c r="AD110" s="82">
        <f t="shared" si="67"/>
        <v>0.70163934426229491</v>
      </c>
      <c r="AE110" s="82">
        <f t="shared" si="67"/>
        <v>0.477776333141403</v>
      </c>
      <c r="AF110" s="82">
        <f t="shared" si="67"/>
        <v>0.94</v>
      </c>
      <c r="AG110" s="82">
        <f t="shared" si="67"/>
        <v>1</v>
      </c>
      <c r="AH110" s="82">
        <f t="shared" si="67"/>
        <v>0.47826086956521735</v>
      </c>
      <c r="AI110" s="82">
        <f t="shared" si="67"/>
        <v>1</v>
      </c>
      <c r="AJ110" s="82">
        <f t="shared" si="67"/>
        <v>1</v>
      </c>
      <c r="AK110" s="82">
        <f t="shared" si="67"/>
        <v>0</v>
      </c>
      <c r="AL110" s="82">
        <f t="shared" si="67"/>
        <v>0.13050125959645797</v>
      </c>
      <c r="AM110" s="82">
        <f t="shared" si="67"/>
        <v>1.2785736863986718E-2</v>
      </c>
      <c r="AN110" s="82">
        <f t="shared" si="67"/>
        <v>2.6373278621026067E-2</v>
      </c>
      <c r="AO110" s="82">
        <f t="shared" si="67"/>
        <v>0</v>
      </c>
      <c r="AP110" s="82">
        <f t="shared" si="67"/>
        <v>0.1966292134831461</v>
      </c>
      <c r="AQ110" s="82">
        <f t="shared" si="67"/>
        <v>0</v>
      </c>
      <c r="AR110" s="83">
        <f t="shared" si="67"/>
        <v>0</v>
      </c>
      <c r="AS110" s="83">
        <f t="shared" si="67"/>
        <v>0</v>
      </c>
      <c r="AT110" s="83">
        <f t="shared" si="67"/>
        <v>0.26315789473684209</v>
      </c>
      <c r="AU110" s="83">
        <f t="shared" si="67"/>
        <v>0</v>
      </c>
      <c r="AV110" s="83">
        <f t="shared" si="67"/>
        <v>0</v>
      </c>
      <c r="AW110" s="83">
        <f t="shared" si="67"/>
        <v>0.33333333333333331</v>
      </c>
      <c r="AX110" s="83">
        <f t="shared" si="67"/>
        <v>0.33333333333333298</v>
      </c>
      <c r="AY110" s="83">
        <f t="shared" si="67"/>
        <v>0.7142857142857143</v>
      </c>
      <c r="AZ110" s="83">
        <f t="shared" si="67"/>
        <v>0</v>
      </c>
      <c r="BA110" s="83">
        <f t="shared" si="67"/>
        <v>3.5118090756845826E-3</v>
      </c>
      <c r="BB110" s="83">
        <f t="shared" si="67"/>
        <v>2.3901321911944232E-2</v>
      </c>
      <c r="BC110" s="83">
        <f t="shared" si="67"/>
        <v>0</v>
      </c>
      <c r="BD110" s="83">
        <f t="shared" si="67"/>
        <v>0.80263832446447281</v>
      </c>
      <c r="BE110" s="83">
        <f t="shared" ref="BE110:BS110" si="68">IF(DL110="",VLOOKUP($B110,$Q$165:$BV$170,COLUMN(BE$157)-$R$162),IF((DL110-DL$171)/(DL$170-DL$171)&lt;0,0,IF((DL110-DL$171)/(DL$170-DL$171)&gt;1,1,(DL110-DL$171)/(DL$170-DL$171))))</f>
        <v>0.30481678855737204</v>
      </c>
      <c r="BF110" s="83">
        <f t="shared" si="68"/>
        <v>0.25</v>
      </c>
      <c r="BG110" s="83">
        <f t="shared" si="68"/>
        <v>6.0250000000000026E-2</v>
      </c>
      <c r="BH110" s="84">
        <f t="shared" si="68"/>
        <v>0.53030303030303028</v>
      </c>
      <c r="BI110" s="84">
        <f t="shared" si="68"/>
        <v>0.5714285714285714</v>
      </c>
      <c r="BJ110" s="84">
        <f t="shared" si="68"/>
        <v>2.2764334150572785E-3</v>
      </c>
      <c r="BK110" s="84">
        <f t="shared" si="68"/>
        <v>0</v>
      </c>
      <c r="BL110" s="84">
        <f t="shared" si="68"/>
        <v>0.50662048751236533</v>
      </c>
      <c r="BM110" s="84">
        <f t="shared" si="68"/>
        <v>0.62228913667401653</v>
      </c>
      <c r="BN110" s="84">
        <f t="shared" si="68"/>
        <v>0.35832613648198625</v>
      </c>
      <c r="BO110" s="84">
        <f t="shared" si="68"/>
        <v>1</v>
      </c>
      <c r="BP110" s="85">
        <f t="shared" si="68"/>
        <v>1</v>
      </c>
      <c r="BQ110" s="85">
        <f t="shared" si="68"/>
        <v>0.98370008149959254</v>
      </c>
      <c r="BR110" s="85">
        <f t="shared" si="68"/>
        <v>1</v>
      </c>
      <c r="BS110" s="85">
        <f t="shared" si="68"/>
        <v>0.83203883087748154</v>
      </c>
      <c r="BT110" s="86">
        <v>1</v>
      </c>
      <c r="BU110" s="85">
        <f t="shared" si="65"/>
        <v>0.76461524520136759</v>
      </c>
      <c r="BV110" s="85">
        <f t="shared" si="65"/>
        <v>1.9270250786313517E-2</v>
      </c>
      <c r="BW110" s="87"/>
      <c r="BX110" s="87"/>
      <c r="BY110" s="88">
        <v>60.213000000000001</v>
      </c>
      <c r="BZ110" s="88">
        <v>2.6865671641791E-2</v>
      </c>
      <c r="CA110" s="88">
        <v>213.46868825113637</v>
      </c>
      <c r="CB110" s="88">
        <v>0.597742844</v>
      </c>
      <c r="CC110" s="89">
        <v>15.3034</v>
      </c>
      <c r="CD110" s="88">
        <v>91.300979999999996</v>
      </c>
      <c r="CE110" s="88">
        <v>11.4</v>
      </c>
      <c r="CF110" s="88">
        <v>27.3</v>
      </c>
      <c r="CG110" s="88">
        <v>3.1</v>
      </c>
      <c r="CH110" s="88">
        <v>1</v>
      </c>
      <c r="CI110" s="88">
        <v>3.7037037037037E-2</v>
      </c>
      <c r="CJ110" s="88">
        <v>-1</v>
      </c>
      <c r="CK110" s="88">
        <v>65.8</v>
      </c>
      <c r="CL110" s="88">
        <v>25.88</v>
      </c>
      <c r="CM110" s="89">
        <v>77</v>
      </c>
      <c r="CN110" s="88">
        <v>100</v>
      </c>
      <c r="CO110" s="89">
        <v>3.8</v>
      </c>
      <c r="CP110" s="88">
        <v>0.63873179999999996</v>
      </c>
      <c r="CQ110" s="88">
        <v>58.280909999999999</v>
      </c>
      <c r="CR110" s="88">
        <v>0</v>
      </c>
      <c r="CS110" s="88">
        <v>9.2340099999999996</v>
      </c>
      <c r="CT110" s="88">
        <v>8.8100299999999994</v>
      </c>
      <c r="CU110" s="88">
        <v>0.60977999999999999</v>
      </c>
      <c r="CV110" s="88">
        <v>0.3</v>
      </c>
      <c r="CW110" s="88">
        <v>3.6</v>
      </c>
      <c r="CX110" s="88">
        <v>1.4</v>
      </c>
      <c r="CY110" s="88">
        <v>0</v>
      </c>
      <c r="CZ110" s="88">
        <v>0</v>
      </c>
      <c r="DA110" s="88">
        <v>8</v>
      </c>
      <c r="DB110" s="88">
        <v>0</v>
      </c>
      <c r="DC110" s="88">
        <v>0</v>
      </c>
      <c r="DD110" s="88">
        <v>2</v>
      </c>
      <c r="DE110" s="88">
        <v>0.33333333333333298</v>
      </c>
      <c r="DF110" s="88">
        <v>6</v>
      </c>
      <c r="DG110" s="89">
        <v>0</v>
      </c>
      <c r="DH110" s="89">
        <v>1.40791446</v>
      </c>
      <c r="DI110" s="89">
        <v>5.6895806139999996</v>
      </c>
      <c r="DJ110" s="88">
        <v>0</v>
      </c>
      <c r="DK110" s="88">
        <v>5.9170432093975514</v>
      </c>
      <c r="DL110" s="89">
        <v>574.21704489615058</v>
      </c>
      <c r="DM110" s="89">
        <v>2</v>
      </c>
      <c r="DN110" s="89">
        <v>1.2410000000000001</v>
      </c>
      <c r="DO110" s="88">
        <v>63</v>
      </c>
      <c r="DP110" s="88">
        <v>11</v>
      </c>
      <c r="DQ110" s="89">
        <v>-7.9946194870398104</v>
      </c>
      <c r="DR110" s="88">
        <v>0</v>
      </c>
      <c r="DS110" s="88"/>
      <c r="DT110" s="88">
        <v>8.7829727272776505</v>
      </c>
      <c r="DU110" s="88">
        <v>3.5474764311550002</v>
      </c>
      <c r="DV110" s="88">
        <v>21.933</v>
      </c>
      <c r="DW110" s="89">
        <v>100</v>
      </c>
      <c r="DX110" s="88">
        <v>99</v>
      </c>
      <c r="DY110" s="88">
        <v>100</v>
      </c>
      <c r="DZ110" s="89">
        <v>82.079114759999996</v>
      </c>
      <c r="EA110" s="88">
        <v>1</v>
      </c>
      <c r="EB110" s="89">
        <v>67.433490030000002</v>
      </c>
      <c r="EC110" s="88">
        <v>2.278</v>
      </c>
      <c r="ED110" s="77"/>
    </row>
    <row r="111" spans="1:134" ht="15.75" customHeight="1" x14ac:dyDescent="0.25">
      <c r="A111" s="112" t="s">
        <v>200</v>
      </c>
      <c r="B111" s="113">
        <v>5</v>
      </c>
      <c r="C111" s="113" t="s">
        <v>170</v>
      </c>
      <c r="D111" s="77" t="s">
        <v>174</v>
      </c>
      <c r="E111" s="77"/>
      <c r="F111" s="77" t="s">
        <v>130</v>
      </c>
      <c r="G111" s="78">
        <f t="shared" si="7"/>
        <v>40.629511747446372</v>
      </c>
      <c r="H111" s="79">
        <f t="shared" si="64"/>
        <v>41.360149480129863</v>
      </c>
      <c r="I111" s="79">
        <f t="shared" si="64"/>
        <v>21.201438972689484</v>
      </c>
      <c r="J111" s="79">
        <f t="shared" si="64"/>
        <v>51.988197756522815</v>
      </c>
      <c r="K111" s="79">
        <f t="shared" si="64"/>
        <v>59.383700195662129</v>
      </c>
      <c r="L111" s="79">
        <f t="shared" si="64"/>
        <v>29.214072332227577</v>
      </c>
      <c r="M111" s="80">
        <f t="shared" si="9"/>
        <v>29.501191514874126</v>
      </c>
      <c r="N111" s="80">
        <f t="shared" si="10"/>
        <v>-30.022998343640438</v>
      </c>
      <c r="O111" s="80">
        <f t="shared" si="11"/>
        <v>27.713524645169542</v>
      </c>
      <c r="P111" s="80">
        <f t="shared" si="12"/>
        <v>41.606238353211083</v>
      </c>
      <c r="Q111" s="80">
        <f t="shared" si="13"/>
        <v>18.184837187481897</v>
      </c>
      <c r="R111" s="81">
        <f t="shared" ref="R111:BS115" si="69">IF(BY111="",VLOOKUP($B111,$Q$165:$BV$170,COLUMN(R$157)-$R$162),IF((BY111-BY$171)/(BY$170-BY$171)&lt;0,0,IF((BY111-BY$171)/(BY$170-BY$171)&gt;1,1,(BY111-BY$171)/(BY$170-BY$171))))</f>
        <v>0.42967462932454703</v>
      </c>
      <c r="S111" s="81">
        <f t="shared" si="69"/>
        <v>0.32030541348699199</v>
      </c>
      <c r="T111" s="81">
        <f t="shared" si="69"/>
        <v>2.345580950472432E-3</v>
      </c>
      <c r="U111" s="81">
        <f t="shared" si="69"/>
        <v>0</v>
      </c>
      <c r="V111" s="81">
        <f t="shared" si="69"/>
        <v>0.23758873782061241</v>
      </c>
      <c r="W111" s="82">
        <f t="shared" si="69"/>
        <v>0.35876961131477281</v>
      </c>
      <c r="X111" s="82">
        <f t="shared" si="69"/>
        <v>0.13437499999999999</v>
      </c>
      <c r="Y111" s="82">
        <f t="shared" si="69"/>
        <v>0.17300000000000001</v>
      </c>
      <c r="Z111" s="82">
        <f t="shared" si="69"/>
        <v>0.79200000000000004</v>
      </c>
      <c r="AA111" s="82">
        <f t="shared" si="69"/>
        <v>1</v>
      </c>
      <c r="AB111" s="82">
        <f t="shared" si="69"/>
        <v>3.8958793583709503E-2</v>
      </c>
      <c r="AC111" s="82">
        <f t="shared" si="69"/>
        <v>0.5</v>
      </c>
      <c r="AD111" s="82">
        <f t="shared" si="69"/>
        <v>0.17049180327868857</v>
      </c>
      <c r="AE111" s="82">
        <f t="shared" si="69"/>
        <v>1.0735712030312598E-2</v>
      </c>
      <c r="AF111" s="82">
        <f t="shared" si="69"/>
        <v>0.24</v>
      </c>
      <c r="AG111" s="82">
        <f t="shared" si="69"/>
        <v>0.10774410774410775</v>
      </c>
      <c r="AH111" s="82">
        <f t="shared" si="69"/>
        <v>0.30434782608695654</v>
      </c>
      <c r="AI111" s="82">
        <f t="shared" si="69"/>
        <v>0.76080064681283921</v>
      </c>
      <c r="AJ111" s="82">
        <f t="shared" si="69"/>
        <v>0.83307651871950206</v>
      </c>
      <c r="AK111" s="82">
        <f t="shared" si="69"/>
        <v>0</v>
      </c>
      <c r="AL111" s="82">
        <f t="shared" si="69"/>
        <v>0.68637917862735842</v>
      </c>
      <c r="AM111" s="82">
        <f t="shared" si="69"/>
        <v>0.93022513754951197</v>
      </c>
      <c r="AN111" s="82">
        <f t="shared" si="69"/>
        <v>0.27897900470573628</v>
      </c>
      <c r="AO111" s="82">
        <f t="shared" si="69"/>
        <v>0.98219848687138422</v>
      </c>
      <c r="AP111" s="82">
        <f t="shared" si="69"/>
        <v>0.1853932584269663</v>
      </c>
      <c r="AQ111" s="82">
        <f t="shared" si="69"/>
        <v>0.90792484226582526</v>
      </c>
      <c r="AR111" s="83">
        <f t="shared" si="69"/>
        <v>1</v>
      </c>
      <c r="AS111" s="83">
        <f t="shared" si="69"/>
        <v>0.5</v>
      </c>
      <c r="AT111" s="83">
        <f t="shared" si="69"/>
        <v>0.42105263157894735</v>
      </c>
      <c r="AU111" s="83">
        <f t="shared" si="69"/>
        <v>0.33333333333333331</v>
      </c>
      <c r="AV111" s="83">
        <f t="shared" si="69"/>
        <v>0</v>
      </c>
      <c r="AW111" s="83">
        <f t="shared" si="69"/>
        <v>1</v>
      </c>
      <c r="AX111" s="83">
        <f t="shared" si="69"/>
        <v>1</v>
      </c>
      <c r="AY111" s="83">
        <f t="shared" si="69"/>
        <v>0.7142857142857143</v>
      </c>
      <c r="AZ111" s="83">
        <f t="shared" si="69"/>
        <v>0</v>
      </c>
      <c r="BA111" s="83">
        <f t="shared" si="69"/>
        <v>3.2450178669153021E-2</v>
      </c>
      <c r="BB111" s="83">
        <f t="shared" si="69"/>
        <v>0</v>
      </c>
      <c r="BC111" s="83">
        <f t="shared" si="69"/>
        <v>1</v>
      </c>
      <c r="BD111" s="83">
        <f t="shared" si="69"/>
        <v>0.12584851002164901</v>
      </c>
      <c r="BE111" s="83">
        <f t="shared" si="69"/>
        <v>7.3445679395201706E-4</v>
      </c>
      <c r="BF111" s="83">
        <f t="shared" si="69"/>
        <v>0.75</v>
      </c>
      <c r="BG111" s="83">
        <f t="shared" si="69"/>
        <v>1.5249999999999986E-2</v>
      </c>
      <c r="BH111" s="84">
        <f t="shared" si="69"/>
        <v>0.42424242424242425</v>
      </c>
      <c r="BI111" s="84">
        <f t="shared" si="69"/>
        <v>0.8571428571428571</v>
      </c>
      <c r="BJ111" s="84">
        <f t="shared" si="69"/>
        <v>0.43625015077123752</v>
      </c>
      <c r="BK111" s="84">
        <f t="shared" si="69"/>
        <v>0</v>
      </c>
      <c r="BL111" s="84">
        <f t="shared" si="69"/>
        <v>1.5110428809736846E-2</v>
      </c>
      <c r="BM111" s="84">
        <f t="shared" si="69"/>
        <v>6.9176887208928653E-3</v>
      </c>
      <c r="BN111" s="84">
        <f t="shared" si="69"/>
        <v>2.4534178418332858E-2</v>
      </c>
      <c r="BO111" s="84">
        <f t="shared" si="69"/>
        <v>6.8236020791129651E-3</v>
      </c>
      <c r="BP111" s="85">
        <f t="shared" si="69"/>
        <v>0.24175607187520565</v>
      </c>
      <c r="BQ111" s="85">
        <f t="shared" si="69"/>
        <v>0</v>
      </c>
      <c r="BR111" s="85">
        <f t="shared" si="69"/>
        <v>9.0625573461756204E-2</v>
      </c>
      <c r="BS111" s="85">
        <f t="shared" si="69"/>
        <v>7.0638115545034436E-2</v>
      </c>
      <c r="BT111" s="86">
        <v>1</v>
      </c>
      <c r="BU111" s="85">
        <f t="shared" si="65"/>
        <v>0.17287124249629968</v>
      </c>
      <c r="BV111" s="85">
        <f t="shared" si="65"/>
        <v>2.4639918106860954E-2</v>
      </c>
      <c r="BW111" s="87"/>
      <c r="BX111" s="87"/>
      <c r="BY111" s="88">
        <v>26.126000000000001</v>
      </c>
      <c r="BZ111" s="88">
        <v>1.0752688172042999E-2</v>
      </c>
      <c r="CA111" s="88">
        <v>11.636025576726531</v>
      </c>
      <c r="CB111" s="88">
        <v>0.38371330300000001</v>
      </c>
      <c r="CC111" s="89"/>
      <c r="CD111" s="88">
        <v>74.630840000000006</v>
      </c>
      <c r="CE111" s="88">
        <v>5.3</v>
      </c>
      <c r="CF111" s="88">
        <v>17.3</v>
      </c>
      <c r="CG111" s="88">
        <v>39.6</v>
      </c>
      <c r="CH111" s="88">
        <v>3</v>
      </c>
      <c r="CI111" s="88">
        <v>3.9858906525573203E-2</v>
      </c>
      <c r="CJ111" s="88">
        <v>0</v>
      </c>
      <c r="CK111" s="88">
        <v>49.6</v>
      </c>
      <c r="CL111" s="88">
        <v>0.73499999999999999</v>
      </c>
      <c r="CM111" s="89">
        <v>42</v>
      </c>
      <c r="CN111" s="88">
        <v>20.5</v>
      </c>
      <c r="CO111" s="89">
        <v>3</v>
      </c>
      <c r="CP111" s="88">
        <v>0.45014929999999997</v>
      </c>
      <c r="CQ111" s="88">
        <v>46.856279999999998</v>
      </c>
      <c r="CR111" s="88">
        <v>0</v>
      </c>
      <c r="CS111" s="88"/>
      <c r="CT111" s="88">
        <v>54.842239999999997</v>
      </c>
      <c r="CU111" s="88">
        <v>6.3890099999999999</v>
      </c>
      <c r="CV111" s="88">
        <v>94.9</v>
      </c>
      <c r="CW111" s="88">
        <v>3.4</v>
      </c>
      <c r="CX111" s="88">
        <v>83.85</v>
      </c>
      <c r="CY111" s="88">
        <v>1</v>
      </c>
      <c r="CZ111" s="88">
        <v>0.5</v>
      </c>
      <c r="DA111" s="88">
        <v>11</v>
      </c>
      <c r="DB111" s="88">
        <v>3</v>
      </c>
      <c r="DC111" s="88">
        <v>0</v>
      </c>
      <c r="DD111" s="88">
        <v>4</v>
      </c>
      <c r="DE111" s="88">
        <v>1</v>
      </c>
      <c r="DF111" s="88">
        <v>6</v>
      </c>
      <c r="DG111" s="89">
        <v>0</v>
      </c>
      <c r="DH111" s="89">
        <v>13.0095557</v>
      </c>
      <c r="DI111" s="89">
        <v>0</v>
      </c>
      <c r="DJ111" s="88">
        <v>3</v>
      </c>
      <c r="DK111" s="88">
        <v>1.0312052769999769</v>
      </c>
      <c r="DL111" s="89">
        <v>39.984732972135532</v>
      </c>
      <c r="DM111" s="89">
        <v>4</v>
      </c>
      <c r="DN111" s="89">
        <v>1.0609999999999999</v>
      </c>
      <c r="DO111" s="88">
        <v>56</v>
      </c>
      <c r="DP111" s="88">
        <v>13</v>
      </c>
      <c r="DQ111" s="89">
        <v>0.98069474320550298</v>
      </c>
      <c r="DR111" s="88">
        <v>0</v>
      </c>
      <c r="DS111" s="88">
        <v>4.3033333330000003</v>
      </c>
      <c r="DT111" s="88">
        <v>0.64175094403628097</v>
      </c>
      <c r="DU111" s="88">
        <v>0.28993395402019401</v>
      </c>
      <c r="DV111" s="88">
        <v>0.1804</v>
      </c>
      <c r="DW111" s="89">
        <v>42.4</v>
      </c>
      <c r="DX111" s="88">
        <v>37</v>
      </c>
      <c r="DY111" s="88">
        <v>21.219984054565401</v>
      </c>
      <c r="DZ111" s="89">
        <v>9</v>
      </c>
      <c r="EA111" s="88">
        <v>1</v>
      </c>
      <c r="EB111" s="89">
        <v>19.538565290000001</v>
      </c>
      <c r="EC111" s="88">
        <v>2.7480000000000002</v>
      </c>
      <c r="ED111" s="77"/>
    </row>
    <row r="112" spans="1:134" ht="15.75" customHeight="1" x14ac:dyDescent="0.25">
      <c r="A112" s="112" t="s">
        <v>201</v>
      </c>
      <c r="B112" s="113">
        <v>5</v>
      </c>
      <c r="C112" s="113" t="s">
        <v>170</v>
      </c>
      <c r="D112" s="77" t="s">
        <v>174</v>
      </c>
      <c r="E112" s="77"/>
      <c r="F112" s="77" t="s">
        <v>130</v>
      </c>
      <c r="G112" s="78">
        <f t="shared" si="7"/>
        <v>40.557758251113455</v>
      </c>
      <c r="H112" s="79">
        <f t="shared" si="64"/>
        <v>37.849266109136693</v>
      </c>
      <c r="I112" s="79">
        <f t="shared" si="64"/>
        <v>13.913860794151764</v>
      </c>
      <c r="J112" s="79">
        <f t="shared" si="64"/>
        <v>61.080129910050729</v>
      </c>
      <c r="K112" s="79">
        <f t="shared" si="64"/>
        <v>59.314237650628208</v>
      </c>
      <c r="L112" s="79">
        <f t="shared" si="64"/>
        <v>30.631296791599876</v>
      </c>
      <c r="M112" s="80">
        <f t="shared" si="9"/>
        <v>25.280288968381605</v>
      </c>
      <c r="N112" s="80">
        <f t="shared" si="10"/>
        <v>-42.047999220353802</v>
      </c>
      <c r="O112" s="80">
        <f t="shared" si="11"/>
        <v>41.40231987536891</v>
      </c>
      <c r="P112" s="80">
        <f t="shared" si="12"/>
        <v>41.506372552593376</v>
      </c>
      <c r="Q112" s="80">
        <f t="shared" si="13"/>
        <v>19.822880986662312</v>
      </c>
      <c r="R112" s="81">
        <f t="shared" si="69"/>
        <v>0.29594316309719942</v>
      </c>
      <c r="S112" s="81">
        <f t="shared" si="69"/>
        <v>0.31217375339484599</v>
      </c>
      <c r="T112" s="81">
        <f t="shared" si="69"/>
        <v>1.0660532447405547E-2</v>
      </c>
      <c r="U112" s="81">
        <f t="shared" si="69"/>
        <v>0</v>
      </c>
      <c r="V112" s="81">
        <f t="shared" si="69"/>
        <v>0.14310617323921462</v>
      </c>
      <c r="W112" s="82">
        <f t="shared" si="69"/>
        <v>0.28932841302004542</v>
      </c>
      <c r="X112" s="82">
        <f t="shared" si="69"/>
        <v>0.12812499999999999</v>
      </c>
      <c r="Y112" s="82">
        <f t="shared" si="69"/>
        <v>3.2000000000000001E-2</v>
      </c>
      <c r="Z112" s="82">
        <f t="shared" si="69"/>
        <v>0.22</v>
      </c>
      <c r="AA112" s="82">
        <f t="shared" si="69"/>
        <v>0.33333333333333331</v>
      </c>
      <c r="AB112" s="82">
        <f t="shared" si="69"/>
        <v>0.17053391330598075</v>
      </c>
      <c r="AC112" s="82">
        <f t="shared" si="69"/>
        <v>0.5</v>
      </c>
      <c r="AD112" s="82">
        <f t="shared" si="69"/>
        <v>0.26885245901639349</v>
      </c>
      <c r="AE112" s="82">
        <f t="shared" si="69"/>
        <v>3.9748137966901312E-3</v>
      </c>
      <c r="AF112" s="82">
        <f t="shared" si="69"/>
        <v>0.18</v>
      </c>
      <c r="AG112" s="82">
        <f t="shared" si="69"/>
        <v>9.8765432098765427E-2</v>
      </c>
      <c r="AH112" s="82">
        <f t="shared" si="69"/>
        <v>0.38509316770186336</v>
      </c>
      <c r="AI112" s="82">
        <f t="shared" si="69"/>
        <v>0.21281485942137124</v>
      </c>
      <c r="AJ112" s="82">
        <f t="shared" si="69"/>
        <v>0.12282074835530669</v>
      </c>
      <c r="AK112" s="82">
        <f t="shared" si="69"/>
        <v>0</v>
      </c>
      <c r="AL112" s="82">
        <f t="shared" si="69"/>
        <v>0.52511582791212585</v>
      </c>
      <c r="AM112" s="82">
        <f t="shared" si="69"/>
        <v>0.67780509125522714</v>
      </c>
      <c r="AN112" s="82">
        <f t="shared" si="69"/>
        <v>0.25461809929514484</v>
      </c>
      <c r="AO112" s="82">
        <f t="shared" si="69"/>
        <v>0.93507683447210677</v>
      </c>
      <c r="AP112" s="82">
        <f t="shared" si="69"/>
        <v>0.35955056179775291</v>
      </c>
      <c r="AQ112" s="82">
        <f t="shared" si="69"/>
        <v>0.94897039450877063</v>
      </c>
      <c r="AR112" s="83">
        <f t="shared" si="69"/>
        <v>0.5</v>
      </c>
      <c r="AS112" s="83">
        <f t="shared" si="69"/>
        <v>0.5</v>
      </c>
      <c r="AT112" s="83">
        <f t="shared" si="69"/>
        <v>0.63157894736842102</v>
      </c>
      <c r="AU112" s="83">
        <f t="shared" si="69"/>
        <v>0.77777777777777779</v>
      </c>
      <c r="AV112" s="83">
        <f t="shared" si="69"/>
        <v>1</v>
      </c>
      <c r="AW112" s="83">
        <f t="shared" si="69"/>
        <v>0.33333333333333331</v>
      </c>
      <c r="AX112" s="83">
        <f t="shared" si="69"/>
        <v>1</v>
      </c>
      <c r="AY112" s="83">
        <f t="shared" si="69"/>
        <v>1</v>
      </c>
      <c r="AZ112" s="83">
        <f t="shared" si="69"/>
        <v>1</v>
      </c>
      <c r="BA112" s="83">
        <f t="shared" si="69"/>
        <v>1.0280816228437106E-2</v>
      </c>
      <c r="BB112" s="83">
        <f t="shared" si="69"/>
        <v>0</v>
      </c>
      <c r="BC112" s="83">
        <f t="shared" si="69"/>
        <v>1</v>
      </c>
      <c r="BD112" s="83">
        <f t="shared" si="69"/>
        <v>0.16001951979336879</v>
      </c>
      <c r="BE112" s="83">
        <f t="shared" si="69"/>
        <v>1.3961310094531597E-2</v>
      </c>
      <c r="BF112" s="83">
        <f t="shared" si="69"/>
        <v>0.75</v>
      </c>
      <c r="BG112" s="83">
        <f t="shared" si="69"/>
        <v>4.249999999999976E-3</v>
      </c>
      <c r="BH112" s="84">
        <f t="shared" si="69"/>
        <v>0.35968379446640319</v>
      </c>
      <c r="BI112" s="84">
        <f t="shared" si="69"/>
        <v>1</v>
      </c>
      <c r="BJ112" s="84">
        <f t="shared" si="69"/>
        <v>0.37861509857593711</v>
      </c>
      <c r="BK112" s="84">
        <f t="shared" si="69"/>
        <v>6.0937654105539418E-2</v>
      </c>
      <c r="BL112" s="84">
        <f t="shared" si="69"/>
        <v>5.0949094472553996E-2</v>
      </c>
      <c r="BM112" s="84">
        <f t="shared" si="69"/>
        <v>4.4581536379866234E-2</v>
      </c>
      <c r="BN112" s="84">
        <f t="shared" si="69"/>
        <v>1.3231084524112835E-2</v>
      </c>
      <c r="BO112" s="84">
        <f t="shared" si="69"/>
        <v>3.0219929667611781E-2</v>
      </c>
      <c r="BP112" s="85">
        <f t="shared" si="69"/>
        <v>0.34706772855920487</v>
      </c>
      <c r="BQ112" s="85">
        <f t="shared" si="69"/>
        <v>0.60554197229013851</v>
      </c>
      <c r="BR112" s="85">
        <f t="shared" si="69"/>
        <v>6.7308469254654793E-2</v>
      </c>
      <c r="BS112" s="85">
        <f t="shared" si="69"/>
        <v>9.5514655275560009E-2</v>
      </c>
      <c r="BT112" s="86">
        <v>1</v>
      </c>
      <c r="BU112" s="85">
        <f t="shared" si="65"/>
        <v>0.42616095059991188</v>
      </c>
      <c r="BV112" s="85">
        <f t="shared" si="65"/>
        <v>2.3554559818665194E-2</v>
      </c>
      <c r="BW112" s="87"/>
      <c r="BX112" s="87"/>
      <c r="BY112" s="88">
        <v>19.632000000000001</v>
      </c>
      <c r="BZ112" s="88">
        <v>5.26315789473692E-3</v>
      </c>
      <c r="CA112" s="88">
        <v>24.787349938038542</v>
      </c>
      <c r="CB112" s="88">
        <v>0.24823627500000001</v>
      </c>
      <c r="CC112" s="89">
        <v>3.3592599999999999</v>
      </c>
      <c r="CD112" s="88">
        <v>71.890749999999997</v>
      </c>
      <c r="CE112" s="88">
        <v>5.0999999999999996</v>
      </c>
      <c r="CF112" s="88">
        <v>3.2</v>
      </c>
      <c r="CG112" s="88">
        <v>11</v>
      </c>
      <c r="CH112" s="88">
        <v>1</v>
      </c>
      <c r="CI112" s="88">
        <v>0.132779037540942</v>
      </c>
      <c r="CJ112" s="88">
        <v>0</v>
      </c>
      <c r="CK112" s="88">
        <v>52.6</v>
      </c>
      <c r="CL112" s="88">
        <v>0.371</v>
      </c>
      <c r="CM112" s="89">
        <v>39</v>
      </c>
      <c r="CN112" s="88">
        <v>19.7</v>
      </c>
      <c r="CO112" s="89"/>
      <c r="CP112" s="88">
        <v>0.33594550000000001</v>
      </c>
      <c r="CQ112" s="88">
        <v>33.479819999999997</v>
      </c>
      <c r="CR112" s="88">
        <v>0</v>
      </c>
      <c r="CS112" s="88">
        <v>22.301189999999998</v>
      </c>
      <c r="CT112" s="88">
        <v>42.177149999999997</v>
      </c>
      <c r="CU112" s="88">
        <v>5.8316699999999999</v>
      </c>
      <c r="CV112" s="88">
        <v>90.4</v>
      </c>
      <c r="CW112" s="88">
        <v>6.5</v>
      </c>
      <c r="CX112" s="88">
        <v>87.55</v>
      </c>
      <c r="CY112" s="88">
        <v>0.5</v>
      </c>
      <c r="CZ112" s="88">
        <v>0.5</v>
      </c>
      <c r="DA112" s="88">
        <v>15</v>
      </c>
      <c r="DB112" s="88">
        <v>7</v>
      </c>
      <c r="DC112" s="88">
        <v>1</v>
      </c>
      <c r="DD112" s="88">
        <v>2</v>
      </c>
      <c r="DE112" s="88">
        <v>1</v>
      </c>
      <c r="DF112" s="88">
        <v>8</v>
      </c>
      <c r="DG112" s="89">
        <v>1</v>
      </c>
      <c r="DH112" s="89">
        <v>4.1216676410000002</v>
      </c>
      <c r="DI112" s="89">
        <v>0</v>
      </c>
      <c r="DJ112" s="88">
        <v>3</v>
      </c>
      <c r="DK112" s="88">
        <v>1.2778904548323942</v>
      </c>
      <c r="DL112" s="89">
        <v>63.222559311043057</v>
      </c>
      <c r="DM112" s="89">
        <v>4</v>
      </c>
      <c r="DN112" s="89">
        <v>1.0169999999999999</v>
      </c>
      <c r="DO112" s="88"/>
      <c r="DP112" s="88">
        <v>14</v>
      </c>
      <c r="DQ112" s="89">
        <v>-0.21129611578204199</v>
      </c>
      <c r="DR112" s="88"/>
      <c r="DS112" s="88">
        <v>13.213333329999999</v>
      </c>
      <c r="DT112" s="88">
        <v>1.1400349284847699</v>
      </c>
      <c r="DU112" s="88">
        <v>0.179624800087722</v>
      </c>
      <c r="DV112" s="88"/>
      <c r="DW112" s="89">
        <v>50.4</v>
      </c>
      <c r="DX112" s="88">
        <v>75.8</v>
      </c>
      <c r="DY112" s="88">
        <v>19.2</v>
      </c>
      <c r="DZ112" s="89">
        <v>11.38764617</v>
      </c>
      <c r="EA112" s="88">
        <v>1</v>
      </c>
      <c r="EB112" s="89">
        <v>40.039476919999998</v>
      </c>
      <c r="EC112" s="88">
        <v>2.653</v>
      </c>
      <c r="ED112" s="77"/>
    </row>
    <row r="113" spans="1:134" ht="15.75" customHeight="1" x14ac:dyDescent="0.25">
      <c r="A113" s="112" t="s">
        <v>202</v>
      </c>
      <c r="B113" s="113">
        <v>6</v>
      </c>
      <c r="C113" s="113" t="s">
        <v>108</v>
      </c>
      <c r="D113" s="77" t="s">
        <v>124</v>
      </c>
      <c r="E113" s="77"/>
      <c r="F113" s="77" t="s">
        <v>167</v>
      </c>
      <c r="G113" s="78">
        <f t="shared" si="7"/>
        <v>40.086519357400185</v>
      </c>
      <c r="H113" s="79">
        <f t="shared" si="64"/>
        <v>51.450851003768797</v>
      </c>
      <c r="I113" s="79">
        <f t="shared" si="64"/>
        <v>43.229738288205162</v>
      </c>
      <c r="J113" s="79">
        <f t="shared" si="64"/>
        <v>20.048679818165795</v>
      </c>
      <c r="K113" s="79">
        <f t="shared" si="64"/>
        <v>43.874767045201082</v>
      </c>
      <c r="L113" s="79">
        <f t="shared" si="64"/>
        <v>41.828560631660082</v>
      </c>
      <c r="M113" s="80">
        <f t="shared" si="9"/>
        <v>41.632573636227534</v>
      </c>
      <c r="N113" s="80">
        <f t="shared" si="10"/>
        <v>6.3251974618873161</v>
      </c>
      <c r="O113" s="80">
        <f t="shared" si="11"/>
        <v>-20.374550961487785</v>
      </c>
      <c r="P113" s="80">
        <f t="shared" si="12"/>
        <v>19.309156882306556</v>
      </c>
      <c r="Q113" s="80">
        <f t="shared" si="13"/>
        <v>32.764803121650928</v>
      </c>
      <c r="R113" s="81">
        <f t="shared" si="69"/>
        <v>0.72537067545304779</v>
      </c>
      <c r="S113" s="81">
        <f t="shared" si="69"/>
        <v>0.34780325328279138</v>
      </c>
      <c r="T113" s="81">
        <f t="shared" si="69"/>
        <v>5.6980097906401399E-2</v>
      </c>
      <c r="U113" s="81">
        <f t="shared" si="69"/>
        <v>0</v>
      </c>
      <c r="V113" s="81">
        <f t="shared" si="69"/>
        <v>0.30380358611053127</v>
      </c>
      <c r="W113" s="82">
        <f t="shared" si="69"/>
        <v>0.67925555803730697</v>
      </c>
      <c r="X113" s="82">
        <f t="shared" si="69"/>
        <v>0.33437499999999998</v>
      </c>
      <c r="Y113" s="82">
        <f t="shared" si="69"/>
        <v>0.56000000000000005</v>
      </c>
      <c r="Z113" s="82">
        <f t="shared" si="69"/>
        <v>0.50600000000000001</v>
      </c>
      <c r="AA113" s="82">
        <f t="shared" si="69"/>
        <v>0.33333333333333331</v>
      </c>
      <c r="AB113" s="82">
        <f t="shared" si="69"/>
        <v>2.6222264912112148E-2</v>
      </c>
      <c r="AC113" s="82">
        <f t="shared" si="69"/>
        <v>0</v>
      </c>
      <c r="AD113" s="82">
        <f t="shared" si="69"/>
        <v>0.51147540983606554</v>
      </c>
      <c r="AE113" s="82">
        <f t="shared" si="69"/>
        <v>0.15310462675755493</v>
      </c>
      <c r="AF113" s="82">
        <f t="shared" si="69"/>
        <v>0.66</v>
      </c>
      <c r="AG113" s="82">
        <f t="shared" si="69"/>
        <v>0.83838383838383834</v>
      </c>
      <c r="AH113" s="82">
        <f t="shared" si="69"/>
        <v>0.51708074534161486</v>
      </c>
      <c r="AI113" s="82">
        <f t="shared" si="69"/>
        <v>1</v>
      </c>
      <c r="AJ113" s="82">
        <f t="shared" si="69"/>
        <v>0.10446549462919404</v>
      </c>
      <c r="AK113" s="82">
        <f t="shared" si="69"/>
        <v>0</v>
      </c>
      <c r="AL113" s="82">
        <f t="shared" si="69"/>
        <v>0.30650291208071073</v>
      </c>
      <c r="AM113" s="82">
        <f t="shared" si="69"/>
        <v>0.17512704620220643</v>
      </c>
      <c r="AN113" s="82">
        <f t="shared" si="69"/>
        <v>0.35259628488980466</v>
      </c>
      <c r="AO113" s="82">
        <f t="shared" si="69"/>
        <v>0.43872876253305065</v>
      </c>
      <c r="AP113" s="82">
        <f t="shared" si="69"/>
        <v>0.44382022471910121</v>
      </c>
      <c r="AQ113" s="82">
        <f t="shared" si="69"/>
        <v>0.39319143035429521</v>
      </c>
      <c r="AR113" s="83">
        <f t="shared" si="69"/>
        <v>0</v>
      </c>
      <c r="AS113" s="83">
        <f t="shared" si="69"/>
        <v>0</v>
      </c>
      <c r="AT113" s="83">
        <f t="shared" si="69"/>
        <v>0.31578947368421051</v>
      </c>
      <c r="AU113" s="83">
        <f t="shared" si="69"/>
        <v>1</v>
      </c>
      <c r="AV113" s="83">
        <f t="shared" si="69"/>
        <v>0</v>
      </c>
      <c r="AW113" s="83">
        <f t="shared" si="69"/>
        <v>0</v>
      </c>
      <c r="AX113" s="83">
        <f t="shared" si="69"/>
        <v>0</v>
      </c>
      <c r="AY113" s="83">
        <f t="shared" si="69"/>
        <v>0.8571428571428571</v>
      </c>
      <c r="AZ113" s="83">
        <f t="shared" si="69"/>
        <v>1</v>
      </c>
      <c r="BA113" s="83">
        <f t="shared" si="69"/>
        <v>1.4023809317136127E-3</v>
      </c>
      <c r="BB113" s="83">
        <f t="shared" si="69"/>
        <v>0</v>
      </c>
      <c r="BC113" s="83">
        <f t="shared" si="69"/>
        <v>0</v>
      </c>
      <c r="BD113" s="83">
        <f t="shared" si="69"/>
        <v>0.48647713210708765</v>
      </c>
      <c r="BE113" s="83">
        <f t="shared" si="69"/>
        <v>0.30736647693868407</v>
      </c>
      <c r="BF113" s="83">
        <f t="shared" si="69"/>
        <v>1</v>
      </c>
      <c r="BG113" s="83">
        <f t="shared" si="69"/>
        <v>7.9249999999999987E-2</v>
      </c>
      <c r="BH113" s="84">
        <f t="shared" si="69"/>
        <v>0.18181818181818182</v>
      </c>
      <c r="BI113" s="84">
        <f t="shared" si="69"/>
        <v>0.7142857142857143</v>
      </c>
      <c r="BJ113" s="84">
        <f t="shared" si="69"/>
        <v>0.31473492360066729</v>
      </c>
      <c r="BK113" s="84">
        <f t="shared" si="69"/>
        <v>0</v>
      </c>
      <c r="BL113" s="84">
        <f t="shared" si="69"/>
        <v>0.13080509627999384</v>
      </c>
      <c r="BM113" s="84">
        <f t="shared" si="69"/>
        <v>8.5794943305350965E-2</v>
      </c>
      <c r="BN113" s="84">
        <f t="shared" si="69"/>
        <v>5.29059995507144E-2</v>
      </c>
      <c r="BO113" s="84">
        <f t="shared" si="69"/>
        <v>0.16896650527624205</v>
      </c>
      <c r="BP113" s="85">
        <f t="shared" si="69"/>
        <v>0.82097018363720142</v>
      </c>
      <c r="BQ113" s="85">
        <f t="shared" si="69"/>
        <v>0.51263243683781567</v>
      </c>
      <c r="BR113" s="85">
        <f t="shared" si="69"/>
        <v>0.98603968138074471</v>
      </c>
      <c r="BS113" s="85">
        <f t="shared" si="69"/>
        <v>0.15628110534570502</v>
      </c>
      <c r="BT113" s="86">
        <v>1</v>
      </c>
      <c r="BU113" s="85">
        <f t="shared" si="65"/>
        <v>0.57388388486159481</v>
      </c>
      <c r="BV113" s="85">
        <f t="shared" si="65"/>
        <v>0.16118941558597349</v>
      </c>
      <c r="BW113" s="87"/>
      <c r="BX113" s="87"/>
      <c r="BY113" s="88">
        <v>40.484999999999999</v>
      </c>
      <c r="BZ113" s="88">
        <v>2.9315960912052099E-2</v>
      </c>
      <c r="CA113" s="88">
        <v>98.048586621254586</v>
      </c>
      <c r="CB113" s="88"/>
      <c r="CC113" s="89">
        <v>7.1314549999999999</v>
      </c>
      <c r="CD113" s="88">
        <v>87.276939999999996</v>
      </c>
      <c r="CE113" s="88">
        <v>11.7</v>
      </c>
      <c r="CF113" s="88">
        <v>56</v>
      </c>
      <c r="CG113" s="88">
        <v>25.3</v>
      </c>
      <c r="CH113" s="88">
        <v>1</v>
      </c>
      <c r="CI113" s="88">
        <v>3.0864197530864199E-2</v>
      </c>
      <c r="CJ113" s="88">
        <v>-1</v>
      </c>
      <c r="CK113" s="88">
        <v>60</v>
      </c>
      <c r="CL113" s="88">
        <v>8.4</v>
      </c>
      <c r="CM113" s="89">
        <v>63</v>
      </c>
      <c r="CN113" s="88">
        <v>85.6</v>
      </c>
      <c r="CO113" s="89"/>
      <c r="CP113" s="88"/>
      <c r="CQ113" s="88">
        <v>33.134129999999999</v>
      </c>
      <c r="CR113" s="88">
        <v>0</v>
      </c>
      <c r="CS113" s="88">
        <v>15.06209</v>
      </c>
      <c r="CT113" s="88">
        <v>16.955449999999999</v>
      </c>
      <c r="CU113" s="88">
        <v>8.0732599999999994</v>
      </c>
      <c r="CV113" s="88">
        <v>43</v>
      </c>
      <c r="CW113" s="88">
        <v>8</v>
      </c>
      <c r="CX113" s="88">
        <v>37.450000000000003</v>
      </c>
      <c r="CY113" s="88">
        <v>0</v>
      </c>
      <c r="CZ113" s="88">
        <v>0</v>
      </c>
      <c r="DA113" s="88">
        <v>9</v>
      </c>
      <c r="DB113" s="88">
        <v>9</v>
      </c>
      <c r="DC113" s="88">
        <v>0</v>
      </c>
      <c r="DD113" s="88">
        <v>1</v>
      </c>
      <c r="DE113" s="88">
        <v>0</v>
      </c>
      <c r="DF113" s="88">
        <v>7</v>
      </c>
      <c r="DG113" s="89">
        <v>1</v>
      </c>
      <c r="DH113" s="89">
        <v>0.56222657600000003</v>
      </c>
      <c r="DI113" s="89">
        <v>0</v>
      </c>
      <c r="DJ113" s="88">
        <v>0</v>
      </c>
      <c r="DK113" s="88">
        <v>3.6346324617661567</v>
      </c>
      <c r="DL113" s="89">
        <v>578.69650909499092</v>
      </c>
      <c r="DM113" s="89">
        <v>5</v>
      </c>
      <c r="DN113" s="89">
        <v>1.3169999999999999</v>
      </c>
      <c r="DO113" s="88">
        <v>40</v>
      </c>
      <c r="DP113" s="88">
        <v>12</v>
      </c>
      <c r="DQ113" s="89">
        <v>-1.53244673056808</v>
      </c>
      <c r="DR113" s="88">
        <v>0</v>
      </c>
      <c r="DS113" s="88">
        <v>33.066666669999996</v>
      </c>
      <c r="DT113" s="88">
        <v>1.68527876022151</v>
      </c>
      <c r="DU113" s="88">
        <v>0.56682023081533195</v>
      </c>
      <c r="DV113" s="88">
        <v>3.6259000000000001</v>
      </c>
      <c r="DW113" s="89">
        <v>86.4</v>
      </c>
      <c r="DX113" s="88">
        <v>70.099999999999994</v>
      </c>
      <c r="DY113" s="88">
        <v>98.790603637695298</v>
      </c>
      <c r="DZ113" s="89">
        <v>17.22</v>
      </c>
      <c r="EA113" s="88">
        <v>1</v>
      </c>
      <c r="EB113" s="89">
        <v>51.995962810000002</v>
      </c>
      <c r="EC113" s="88">
        <v>14.7</v>
      </c>
      <c r="ED113" s="77"/>
    </row>
    <row r="114" spans="1:134" ht="15.75" customHeight="1" x14ac:dyDescent="0.25">
      <c r="A114" s="112" t="s">
        <v>203</v>
      </c>
      <c r="B114" s="113">
        <v>5</v>
      </c>
      <c r="C114" s="113" t="s">
        <v>170</v>
      </c>
      <c r="D114" s="77" t="s">
        <v>174</v>
      </c>
      <c r="E114" s="77"/>
      <c r="F114" s="77" t="s">
        <v>130</v>
      </c>
      <c r="G114" s="78">
        <f t="shared" si="7"/>
        <v>39.775533404407824</v>
      </c>
      <c r="H114" s="79">
        <f t="shared" si="64"/>
        <v>37.177618943789845</v>
      </c>
      <c r="I114" s="79">
        <f t="shared" si="64"/>
        <v>16.746967997354094</v>
      </c>
      <c r="J114" s="79">
        <f t="shared" si="64"/>
        <v>56.733751488180751</v>
      </c>
      <c r="K114" s="79">
        <f t="shared" si="64"/>
        <v>64.045222301900793</v>
      </c>
      <c r="L114" s="79">
        <f t="shared" si="64"/>
        <v>24.17410629081364</v>
      </c>
      <c r="M114" s="80">
        <f t="shared" si="9"/>
        <v>24.472812065565822</v>
      </c>
      <c r="N114" s="80">
        <f t="shared" si="10"/>
        <v>-37.373179167971621</v>
      </c>
      <c r="O114" s="80">
        <f t="shared" si="11"/>
        <v>34.858421042286551</v>
      </c>
      <c r="P114" s="80">
        <f t="shared" si="12"/>
        <v>48.3080751058014</v>
      </c>
      <c r="Q114" s="80">
        <f t="shared" si="13"/>
        <v>12.359588358602357</v>
      </c>
      <c r="R114" s="81">
        <f t="shared" si="69"/>
        <v>0.19396622734761124</v>
      </c>
      <c r="S114" s="81">
        <f t="shared" si="69"/>
        <v>0.3184515614543284</v>
      </c>
      <c r="T114" s="81">
        <f t="shared" si="69"/>
        <v>1.4475805233055031E-2</v>
      </c>
      <c r="U114" s="81">
        <f t="shared" si="69"/>
        <v>0</v>
      </c>
      <c r="V114" s="81">
        <f t="shared" si="69"/>
        <v>1.9966516002879794E-2</v>
      </c>
      <c r="W114" s="82">
        <f t="shared" si="69"/>
        <v>0.24735410797911347</v>
      </c>
      <c r="X114" s="82">
        <f t="shared" si="69"/>
        <v>4.3749999999999997E-2</v>
      </c>
      <c r="Y114" s="82">
        <f t="shared" si="69"/>
        <v>4.5999999999999999E-2</v>
      </c>
      <c r="Z114" s="82">
        <f t="shared" si="69"/>
        <v>0.38400000000000001</v>
      </c>
      <c r="AA114" s="82">
        <f t="shared" si="69"/>
        <v>0.66666666666666663</v>
      </c>
      <c r="AB114" s="82">
        <f t="shared" si="69"/>
        <v>0.17053391330598075</v>
      </c>
      <c r="AC114" s="82">
        <f t="shared" si="69"/>
        <v>0.5</v>
      </c>
      <c r="AD114" s="82">
        <f t="shared" si="69"/>
        <v>0.40983606557377039</v>
      </c>
      <c r="AE114" s="82">
        <f t="shared" si="69"/>
        <v>3.0739798287486762E-2</v>
      </c>
      <c r="AF114" s="82">
        <f t="shared" si="69"/>
        <v>0</v>
      </c>
      <c r="AG114" s="82">
        <f t="shared" si="69"/>
        <v>1.2345679012345677E-2</v>
      </c>
      <c r="AH114" s="82">
        <f t="shared" si="69"/>
        <v>0.45652173913043481</v>
      </c>
      <c r="AI114" s="82">
        <f t="shared" si="69"/>
        <v>0.90633257599930905</v>
      </c>
      <c r="AJ114" s="82">
        <f t="shared" si="69"/>
        <v>0.90338708564085934</v>
      </c>
      <c r="AK114" s="82">
        <f t="shared" si="69"/>
        <v>0</v>
      </c>
      <c r="AL114" s="82">
        <f t="shared" si="69"/>
        <v>0.59677844087869147</v>
      </c>
      <c r="AM114" s="82">
        <f t="shared" si="69"/>
        <v>0.65818462945239697</v>
      </c>
      <c r="AN114" s="82">
        <f t="shared" si="69"/>
        <v>0.94683907920375765</v>
      </c>
      <c r="AO114" s="82">
        <f t="shared" si="69"/>
        <v>0.92984109531663139</v>
      </c>
      <c r="AP114" s="82">
        <f t="shared" si="69"/>
        <v>9.5505617977528101E-2</v>
      </c>
      <c r="AQ114" s="82">
        <f t="shared" si="69"/>
        <v>0.92622893988767929</v>
      </c>
      <c r="AR114" s="83">
        <f t="shared" si="69"/>
        <v>1</v>
      </c>
      <c r="AS114" s="83">
        <f t="shared" si="69"/>
        <v>0.5</v>
      </c>
      <c r="AT114" s="83">
        <f t="shared" si="69"/>
        <v>0.31578947368421051</v>
      </c>
      <c r="AU114" s="83">
        <f t="shared" si="69"/>
        <v>0.66666666666666663</v>
      </c>
      <c r="AV114" s="83">
        <f t="shared" si="69"/>
        <v>1</v>
      </c>
      <c r="AW114" s="83">
        <f t="shared" si="69"/>
        <v>0</v>
      </c>
      <c r="AX114" s="83">
        <f t="shared" si="69"/>
        <v>0.66666666666666696</v>
      </c>
      <c r="AY114" s="83">
        <f t="shared" si="69"/>
        <v>1</v>
      </c>
      <c r="AZ114" s="83">
        <f t="shared" si="69"/>
        <v>0</v>
      </c>
      <c r="BA114" s="83">
        <f t="shared" si="69"/>
        <v>6.0808621216905802E-4</v>
      </c>
      <c r="BB114" s="83">
        <f t="shared" si="69"/>
        <v>0.15564026787417148</v>
      </c>
      <c r="BC114" s="83">
        <f t="shared" si="69"/>
        <v>0.66666666666666663</v>
      </c>
      <c r="BD114" s="83">
        <f t="shared" si="69"/>
        <v>6.5134370231616695E-2</v>
      </c>
      <c r="BE114" s="83">
        <f t="shared" si="69"/>
        <v>2.8708064000438262E-2</v>
      </c>
      <c r="BF114" s="83">
        <f t="shared" si="69"/>
        <v>0.5</v>
      </c>
      <c r="BG114" s="83">
        <f t="shared" si="69"/>
        <v>2.5000000000000022E-3</v>
      </c>
      <c r="BH114" s="84">
        <f t="shared" si="69"/>
        <v>0.48484848484848486</v>
      </c>
      <c r="BI114" s="84">
        <f t="shared" si="69"/>
        <v>1</v>
      </c>
      <c r="BJ114" s="84">
        <f t="shared" si="69"/>
        <v>0.45733023309420945</v>
      </c>
      <c r="BK114" s="84">
        <f t="shared" si="69"/>
        <v>6.0937654105539418E-2</v>
      </c>
      <c r="BL114" s="84">
        <f t="shared" si="69"/>
        <v>1.0176411241016458E-2</v>
      </c>
      <c r="BM114" s="84">
        <f t="shared" si="69"/>
        <v>2.7399662345185368E-2</v>
      </c>
      <c r="BN114" s="84">
        <f t="shared" si="69"/>
        <v>2.9973645623642513E-3</v>
      </c>
      <c r="BO114" s="84">
        <f t="shared" si="69"/>
        <v>3.0219929667611781E-2</v>
      </c>
      <c r="BP114" s="85">
        <f t="shared" si="69"/>
        <v>0</v>
      </c>
      <c r="BQ114" s="85">
        <f t="shared" si="69"/>
        <v>0</v>
      </c>
      <c r="BR114" s="85">
        <f t="shared" si="69"/>
        <v>3.9823864097774477E-2</v>
      </c>
      <c r="BS114" s="85">
        <f t="shared" si="69"/>
        <v>2.0356430568199566E-2</v>
      </c>
      <c r="BT114" s="86">
        <v>1</v>
      </c>
      <c r="BU114" s="85">
        <f t="shared" si="65"/>
        <v>0.17457939112336751</v>
      </c>
      <c r="BV114" s="85">
        <f t="shared" si="65"/>
        <v>2.3009595709750047E-3</v>
      </c>
      <c r="BW114" s="87"/>
      <c r="BX114" s="87"/>
      <c r="BY114" s="88">
        <v>14.68</v>
      </c>
      <c r="BZ114" s="88">
        <v>9.5011876484560193E-3</v>
      </c>
      <c r="CA114" s="88">
        <v>30.821767571078212</v>
      </c>
      <c r="CB114" s="88">
        <v>0.23190395999999999</v>
      </c>
      <c r="CC114" s="89">
        <v>0.468692</v>
      </c>
      <c r="CD114" s="88">
        <v>70.234480000000005</v>
      </c>
      <c r="CE114" s="88">
        <v>2.4</v>
      </c>
      <c r="CF114" s="88">
        <v>4.5999999999999996</v>
      </c>
      <c r="CG114" s="88">
        <v>19.2</v>
      </c>
      <c r="CH114" s="88">
        <v>2</v>
      </c>
      <c r="CI114" s="88">
        <v>0.132779037540942</v>
      </c>
      <c r="CJ114" s="88">
        <v>0</v>
      </c>
      <c r="CK114" s="88">
        <v>56.9</v>
      </c>
      <c r="CL114" s="88">
        <v>1.8120000000000001</v>
      </c>
      <c r="CM114" s="89">
        <v>30</v>
      </c>
      <c r="CN114" s="88">
        <v>12</v>
      </c>
      <c r="CO114" s="89">
        <v>3.7</v>
      </c>
      <c r="CP114" s="88">
        <v>0.48047909999999999</v>
      </c>
      <c r="CQ114" s="88">
        <v>48.180459999999997</v>
      </c>
      <c r="CR114" s="88">
        <v>0</v>
      </c>
      <c r="CS114" s="88">
        <v>24.674209999999999</v>
      </c>
      <c r="CT114" s="88">
        <v>41.192700000000002</v>
      </c>
      <c r="CU114" s="88">
        <v>21.668620000000001</v>
      </c>
      <c r="CV114" s="88">
        <v>89.9</v>
      </c>
      <c r="CW114" s="88">
        <v>1.8</v>
      </c>
      <c r="CX114" s="88">
        <v>85.5</v>
      </c>
      <c r="CY114" s="88">
        <v>1</v>
      </c>
      <c r="CZ114" s="88">
        <v>0.5</v>
      </c>
      <c r="DA114" s="88">
        <v>9</v>
      </c>
      <c r="DB114" s="88">
        <v>6</v>
      </c>
      <c r="DC114" s="88">
        <v>1</v>
      </c>
      <c r="DD114" s="88">
        <v>1</v>
      </c>
      <c r="DE114" s="88">
        <v>0.66666666666666696</v>
      </c>
      <c r="DF114" s="88">
        <v>8</v>
      </c>
      <c r="DG114" s="89">
        <v>0</v>
      </c>
      <c r="DH114" s="89">
        <v>0.24378699200000001</v>
      </c>
      <c r="DI114" s="89">
        <v>37.04932531</v>
      </c>
      <c r="DJ114" s="88">
        <v>2</v>
      </c>
      <c r="DK114" s="88">
        <v>0.59290162512950473</v>
      </c>
      <c r="DL114" s="89">
        <v>89.130649356394173</v>
      </c>
      <c r="DM114" s="89">
        <v>3</v>
      </c>
      <c r="DN114" s="89">
        <v>1.01</v>
      </c>
      <c r="DO114" s="88">
        <v>60</v>
      </c>
      <c r="DP114" s="88">
        <v>14</v>
      </c>
      <c r="DQ114" s="89">
        <v>1.4166666817845099</v>
      </c>
      <c r="DR114" s="88"/>
      <c r="DS114" s="88">
        <v>3.076666667</v>
      </c>
      <c r="DT114" s="88">
        <v>0.91272271301989405</v>
      </c>
      <c r="DU114" s="88">
        <v>7.9751880237025202E-2</v>
      </c>
      <c r="DV114" s="88"/>
      <c r="DW114" s="89">
        <v>18</v>
      </c>
      <c r="DX114" s="88">
        <v>35.299999999999997</v>
      </c>
      <c r="DY114" s="88">
        <v>16.8189811706543</v>
      </c>
      <c r="DZ114" s="89">
        <v>4.1739721899999997</v>
      </c>
      <c r="EA114" s="88">
        <v>1</v>
      </c>
      <c r="EB114" s="89">
        <v>19.676820429999999</v>
      </c>
      <c r="EC114" s="88">
        <v>0.79269999999999996</v>
      </c>
      <c r="ED114" s="77"/>
    </row>
    <row r="115" spans="1:134" ht="15.75" customHeight="1" x14ac:dyDescent="0.25">
      <c r="A115" s="112" t="s">
        <v>204</v>
      </c>
      <c r="B115" s="113">
        <v>5</v>
      </c>
      <c r="C115" s="113" t="s">
        <v>120</v>
      </c>
      <c r="D115" s="77" t="s">
        <v>124</v>
      </c>
      <c r="E115" s="77"/>
      <c r="F115" s="77" t="s">
        <v>130</v>
      </c>
      <c r="G115" s="78">
        <f t="shared" si="7"/>
        <v>39.367493840614173</v>
      </c>
      <c r="H115" s="79">
        <f t="shared" si="64"/>
        <v>35.768133462867837</v>
      </c>
      <c r="I115" s="79">
        <f t="shared" si="64"/>
        <v>24.22012324450646</v>
      </c>
      <c r="J115" s="79">
        <f t="shared" si="64"/>
        <v>50.013405270972797</v>
      </c>
      <c r="K115" s="79">
        <f t="shared" si="64"/>
        <v>54.130972681506528</v>
      </c>
      <c r="L115" s="79">
        <f t="shared" si="64"/>
        <v>32.704834543217238</v>
      </c>
      <c r="M115" s="80">
        <f t="shared" si="9"/>
        <v>22.77828102394226</v>
      </c>
      <c r="N115" s="80">
        <f t="shared" si="10"/>
        <v>-25.041963475016409</v>
      </c>
      <c r="O115" s="80">
        <f t="shared" si="11"/>
        <v>24.740280949511138</v>
      </c>
      <c r="P115" s="80">
        <f t="shared" si="12"/>
        <v>34.054429844441579</v>
      </c>
      <c r="Q115" s="80">
        <f t="shared" si="13"/>
        <v>22.219498991623688</v>
      </c>
      <c r="R115" s="81">
        <f t="shared" si="69"/>
        <v>0.26595963756177926</v>
      </c>
      <c r="S115" s="81">
        <f t="shared" si="69"/>
        <v>0.32319615649877526</v>
      </c>
      <c r="T115" s="81">
        <f t="shared" si="69"/>
        <v>6.2318726903477027E-2</v>
      </c>
      <c r="U115" s="81">
        <f t="shared" si="69"/>
        <v>0</v>
      </c>
      <c r="V115" s="81">
        <f t="shared" si="69"/>
        <v>0.13806653346908693</v>
      </c>
      <c r="W115" s="82">
        <f t="shared" si="69"/>
        <v>0.7255338088268799</v>
      </c>
      <c r="X115" s="82">
        <f t="shared" si="69"/>
        <v>0.140625</v>
      </c>
      <c r="Y115" s="82">
        <f t="shared" si="69"/>
        <v>7.6999999999999999E-2</v>
      </c>
      <c r="Z115" s="82">
        <f t="shared" si="69"/>
        <v>0.36</v>
      </c>
      <c r="AA115" s="82">
        <f t="shared" si="69"/>
        <v>0.66666666666666663</v>
      </c>
      <c r="AB115" s="82">
        <f t="shared" si="69"/>
        <v>5.2444529824224297E-2</v>
      </c>
      <c r="AC115" s="82">
        <f t="shared" si="69"/>
        <v>0.5</v>
      </c>
      <c r="AD115" s="82">
        <f t="shared" si="69"/>
        <v>0.30163934426229511</v>
      </c>
      <c r="AE115" s="82">
        <f t="shared" si="69"/>
        <v>1.4041865562138968E-2</v>
      </c>
      <c r="AF115" s="82">
        <f t="shared" si="69"/>
        <v>0.52</v>
      </c>
      <c r="AG115" s="82">
        <f t="shared" si="69"/>
        <v>0.37037037037037041</v>
      </c>
      <c r="AH115" s="82">
        <f t="shared" si="69"/>
        <v>0.34782608695652178</v>
      </c>
      <c r="AI115" s="82">
        <f t="shared" si="69"/>
        <v>0.67441226641203611</v>
      </c>
      <c r="AJ115" s="82">
        <f t="shared" si="69"/>
        <v>0.77164238771989857</v>
      </c>
      <c r="AK115" s="82">
        <f t="shared" si="69"/>
        <v>0</v>
      </c>
      <c r="AL115" s="82">
        <f t="shared" si="69"/>
        <v>0.68637917862735842</v>
      </c>
      <c r="AM115" s="82">
        <f t="shared" si="69"/>
        <v>0.59768371669538523</v>
      </c>
      <c r="AN115" s="82">
        <f t="shared" si="69"/>
        <v>0.23665229215602795</v>
      </c>
      <c r="AO115" s="82">
        <f t="shared" si="69"/>
        <v>0.90889813869473035</v>
      </c>
      <c r="AP115" s="82">
        <f t="shared" si="69"/>
        <v>0.43820224719101136</v>
      </c>
      <c r="AQ115" s="82">
        <f t="shared" si="69"/>
        <v>0.84358316577688408</v>
      </c>
      <c r="AR115" s="83">
        <f t="shared" si="69"/>
        <v>0.5</v>
      </c>
      <c r="AS115" s="83">
        <f t="shared" si="69"/>
        <v>0</v>
      </c>
      <c r="AT115" s="83">
        <f t="shared" si="69"/>
        <v>0.31578947368421051</v>
      </c>
      <c r="AU115" s="83">
        <f t="shared" si="69"/>
        <v>0</v>
      </c>
      <c r="AV115" s="83">
        <f t="shared" si="69"/>
        <v>1</v>
      </c>
      <c r="AW115" s="83">
        <f t="shared" si="69"/>
        <v>0.66666666666666663</v>
      </c>
      <c r="AX115" s="83">
        <f t="shared" si="69"/>
        <v>1</v>
      </c>
      <c r="AY115" s="83">
        <f t="shared" si="69"/>
        <v>1</v>
      </c>
      <c r="AZ115" s="83">
        <f t="shared" si="69"/>
        <v>0</v>
      </c>
      <c r="BA115" s="83">
        <f t="shared" si="69"/>
        <v>7.6984006329622269E-4</v>
      </c>
      <c r="BB115" s="83">
        <f t="shared" si="69"/>
        <v>1.051224188240355E-2</v>
      </c>
      <c r="BC115" s="83">
        <f t="shared" si="69"/>
        <v>0.66666666666666663</v>
      </c>
      <c r="BD115" s="83">
        <f t="shared" si="69"/>
        <v>0.17996685936976239</v>
      </c>
      <c r="BE115" s="83">
        <f t="shared" ref="BE115:BS115" si="70">IF(DL115="",VLOOKUP($B115,$Q$165:$BV$170,COLUMN(BE$157)-$R$162),IF((DL115-DL$171)/(DL$170-DL$171)&lt;0,0,IF((DL115-DL$171)/(DL$170-DL$171)&gt;1,1,(DL115-DL$171)/(DL$170-DL$171))))</f>
        <v>3.6306865637539612E-2</v>
      </c>
      <c r="BF115" s="83">
        <f t="shared" si="70"/>
        <v>0.5</v>
      </c>
      <c r="BG115" s="83">
        <f t="shared" si="70"/>
        <v>1.4249999999999985E-2</v>
      </c>
      <c r="BH115" s="84">
        <f t="shared" si="70"/>
        <v>0.35968379446640319</v>
      </c>
      <c r="BI115" s="84">
        <f t="shared" si="70"/>
        <v>0.8571428571428571</v>
      </c>
      <c r="BJ115" s="84">
        <f t="shared" si="70"/>
        <v>0.43368984399504773</v>
      </c>
      <c r="BK115" s="84">
        <f t="shared" si="70"/>
        <v>0</v>
      </c>
      <c r="BL115" s="84">
        <f t="shared" si="70"/>
        <v>0.23997023504726131</v>
      </c>
      <c r="BM115" s="84">
        <f t="shared" si="70"/>
        <v>1.8034884628180398E-2</v>
      </c>
      <c r="BN115" s="84">
        <f t="shared" si="70"/>
        <v>2.2418803739431923E-2</v>
      </c>
      <c r="BO115" s="84">
        <f t="shared" si="70"/>
        <v>7.9153784117710398E-3</v>
      </c>
      <c r="BP115" s="85">
        <f t="shared" si="70"/>
        <v>0.41552030540380436</v>
      </c>
      <c r="BQ115" s="85">
        <f t="shared" si="70"/>
        <v>0.20619396903015483</v>
      </c>
      <c r="BR115" s="85">
        <f t="shared" si="70"/>
        <v>0.16773441377797785</v>
      </c>
      <c r="BS115" s="85">
        <f t="shared" si="70"/>
        <v>0.19566437802776523</v>
      </c>
      <c r="BT115" s="86">
        <v>1</v>
      </c>
      <c r="BU115" s="85">
        <f t="shared" si="65"/>
        <v>0.26192744995215705</v>
      </c>
      <c r="BV115" s="85">
        <f t="shared" si="65"/>
        <v>8.7727796711250125E-2</v>
      </c>
      <c r="BW115" s="87"/>
      <c r="BX115" s="87"/>
      <c r="BY115" s="88">
        <v>18.175999999999998</v>
      </c>
      <c r="BZ115" s="88">
        <v>1.2704174228675201E-2</v>
      </c>
      <c r="CA115" s="88">
        <v>106.49241718492578</v>
      </c>
      <c r="CB115" s="88">
        <v>0.29245579519710002</v>
      </c>
      <c r="CC115" s="89">
        <v>3.2409599999999998</v>
      </c>
      <c r="CD115" s="88">
        <v>89.103039999999993</v>
      </c>
      <c r="CE115" s="88">
        <v>5.5</v>
      </c>
      <c r="CF115" s="88">
        <v>7.7</v>
      </c>
      <c r="CG115" s="88">
        <v>18</v>
      </c>
      <c r="CH115" s="88">
        <v>2</v>
      </c>
      <c r="CI115" s="88">
        <v>4.9382716049382699E-2</v>
      </c>
      <c r="CJ115" s="88">
        <v>0</v>
      </c>
      <c r="CK115" s="88">
        <v>53.6</v>
      </c>
      <c r="CL115" s="88">
        <v>0.91300000000000003</v>
      </c>
      <c r="CM115" s="89">
        <v>56</v>
      </c>
      <c r="CN115" s="88">
        <v>43.9</v>
      </c>
      <c r="CO115" s="89">
        <v>3.2</v>
      </c>
      <c r="CP115" s="88">
        <v>0.43214540000000001</v>
      </c>
      <c r="CQ115" s="88"/>
      <c r="CR115" s="88">
        <v>0</v>
      </c>
      <c r="CS115" s="88"/>
      <c r="CT115" s="88"/>
      <c r="CU115" s="88">
        <v>5.4206399999999997</v>
      </c>
      <c r="CV115" s="88">
        <v>87.9</v>
      </c>
      <c r="CW115" s="88">
        <v>7.9</v>
      </c>
      <c r="CX115" s="88">
        <v>78.05</v>
      </c>
      <c r="CY115" s="88">
        <v>0.5</v>
      </c>
      <c r="CZ115" s="88">
        <v>0</v>
      </c>
      <c r="DA115" s="88">
        <v>9</v>
      </c>
      <c r="DB115" s="88">
        <v>0</v>
      </c>
      <c r="DC115" s="88">
        <v>1</v>
      </c>
      <c r="DD115" s="88">
        <v>3</v>
      </c>
      <c r="DE115" s="88">
        <v>1</v>
      </c>
      <c r="DF115" s="88">
        <v>8</v>
      </c>
      <c r="DG115" s="89">
        <v>0</v>
      </c>
      <c r="DH115" s="89">
        <v>0.30863550200000001</v>
      </c>
      <c r="DI115" s="89">
        <v>2.5023824139999999</v>
      </c>
      <c r="DJ115" s="88">
        <v>2</v>
      </c>
      <c r="DK115" s="88">
        <v>1.4218930185131051</v>
      </c>
      <c r="DL115" s="89">
        <v>102.48073564025958</v>
      </c>
      <c r="DM115" s="89">
        <v>3</v>
      </c>
      <c r="DN115" s="89">
        <v>1.0569999999999999</v>
      </c>
      <c r="DO115" s="88"/>
      <c r="DP115" s="88">
        <v>13</v>
      </c>
      <c r="DQ115" s="89">
        <v>0.92774324655237805</v>
      </c>
      <c r="DR115" s="88">
        <v>0</v>
      </c>
      <c r="DS115" s="88">
        <v>60.206666669999997</v>
      </c>
      <c r="DT115" s="88">
        <v>0.78882887199348695</v>
      </c>
      <c r="DU115" s="88">
        <v>0.269289589453864</v>
      </c>
      <c r="DV115" s="88">
        <v>0.2036</v>
      </c>
      <c r="DW115" s="89">
        <v>55.6</v>
      </c>
      <c r="DX115" s="88">
        <v>51.3</v>
      </c>
      <c r="DY115" s="88">
        <v>27.9</v>
      </c>
      <c r="DZ115" s="89">
        <v>21</v>
      </c>
      <c r="EA115" s="88">
        <v>1</v>
      </c>
      <c r="EB115" s="89">
        <v>26.746649080000001</v>
      </c>
      <c r="EC115" s="88">
        <v>8.27</v>
      </c>
      <c r="ED115" s="77"/>
    </row>
    <row r="116" spans="1:134" ht="15.75" customHeight="1" x14ac:dyDescent="0.25">
      <c r="A116" s="112" t="s">
        <v>205</v>
      </c>
      <c r="B116" s="113">
        <v>5</v>
      </c>
      <c r="C116" s="113" t="s">
        <v>170</v>
      </c>
      <c r="D116" s="77" t="s">
        <v>174</v>
      </c>
      <c r="E116" s="77"/>
      <c r="F116" s="77" t="s">
        <v>130</v>
      </c>
      <c r="G116" s="78">
        <f t="shared" si="7"/>
        <v>38.8399604469667</v>
      </c>
      <c r="H116" s="79">
        <f t="shared" si="64"/>
        <v>42.527800535551755</v>
      </c>
      <c r="I116" s="79">
        <f t="shared" si="64"/>
        <v>24.399145152293485</v>
      </c>
      <c r="J116" s="79">
        <f t="shared" si="64"/>
        <v>30.259967524485017</v>
      </c>
      <c r="K116" s="79">
        <f t="shared" si="64"/>
        <v>58.004687567791734</v>
      </c>
      <c r="L116" s="79">
        <f t="shared" si="64"/>
        <v>39.008201454711532</v>
      </c>
      <c r="M116" s="80">
        <f t="shared" si="9"/>
        <v>30.904981043732992</v>
      </c>
      <c r="N116" s="80">
        <f t="shared" si="10"/>
        <v>-24.746565121084537</v>
      </c>
      <c r="O116" s="80">
        <f t="shared" si="11"/>
        <v>-5.0004562049384251</v>
      </c>
      <c r="P116" s="80">
        <f t="shared" si="12"/>
        <v>39.623641831920494</v>
      </c>
      <c r="Q116" s="80">
        <f t="shared" si="13"/>
        <v>29.505000603630382</v>
      </c>
      <c r="R116" s="81">
        <f t="shared" ref="R116:BS120" si="71">IF(BY116="",VLOOKUP($B116,$Q$165:$BV$170,COLUMN(R$157)-$R$162),IF((BY116-BY$171)/(BY$170-BY$171)&lt;0,0,IF((BY116-BY$171)/(BY$170-BY$171)&gt;1,1,(BY116-BY$171)/(BY$170-BY$171))))</f>
        <v>0.46272652388797375</v>
      </c>
      <c r="S116" s="81">
        <f t="shared" si="71"/>
        <v>0.31734287631069313</v>
      </c>
      <c r="T116" s="81">
        <f t="shared" si="71"/>
        <v>2.8716572294013979E-2</v>
      </c>
      <c r="U116" s="81">
        <f t="shared" si="71"/>
        <v>5.2759177552015507E-2</v>
      </c>
      <c r="V116" s="81">
        <f t="shared" si="71"/>
        <v>0.161478919139981</v>
      </c>
      <c r="W116" s="82">
        <f t="shared" si="71"/>
        <v>0.85475735336911363</v>
      </c>
      <c r="X116" s="82">
        <f t="shared" si="71"/>
        <v>0.14374999999999999</v>
      </c>
      <c r="Y116" s="82">
        <f t="shared" si="71"/>
        <v>6.2E-2</v>
      </c>
      <c r="Z116" s="82">
        <f t="shared" si="71"/>
        <v>0.65200000000000002</v>
      </c>
      <c r="AA116" s="82">
        <f t="shared" si="71"/>
        <v>1</v>
      </c>
      <c r="AB116" s="82">
        <f t="shared" si="71"/>
        <v>6.9926039765632442E-2</v>
      </c>
      <c r="AC116" s="82">
        <f t="shared" si="71"/>
        <v>0</v>
      </c>
      <c r="AD116" s="82">
        <f t="shared" si="71"/>
        <v>0.25901639344262284</v>
      </c>
      <c r="AE116" s="82">
        <f t="shared" si="71"/>
        <v>1.1255781125206633E-2</v>
      </c>
      <c r="AF116" s="82">
        <f t="shared" si="71"/>
        <v>0.5</v>
      </c>
      <c r="AG116" s="82">
        <f t="shared" si="71"/>
        <v>0.29068462401795736</v>
      </c>
      <c r="AH116" s="82">
        <f t="shared" si="71"/>
        <v>0.34782608695652178</v>
      </c>
      <c r="AI116" s="82">
        <f t="shared" si="71"/>
        <v>0.89897244087876349</v>
      </c>
      <c r="AJ116" s="82">
        <f t="shared" si="71"/>
        <v>0.55077548809820898</v>
      </c>
      <c r="AK116" s="82">
        <f t="shared" si="71"/>
        <v>0</v>
      </c>
      <c r="AL116" s="82">
        <f t="shared" si="71"/>
        <v>0.98236534759849214</v>
      </c>
      <c r="AM116" s="82">
        <f t="shared" si="71"/>
        <v>0.56282773017295984</v>
      </c>
      <c r="AN116" s="82">
        <f t="shared" si="71"/>
        <v>8.2437366850740823E-2</v>
      </c>
      <c r="AO116" s="82">
        <f t="shared" si="71"/>
        <v>0.7821932511322286</v>
      </c>
      <c r="AP116" s="82">
        <f t="shared" si="71"/>
        <v>0.62921348314606762</v>
      </c>
      <c r="AQ116" s="82">
        <f t="shared" si="71"/>
        <v>0.70214241142619416</v>
      </c>
      <c r="AR116" s="83">
        <f t="shared" si="71"/>
        <v>0</v>
      </c>
      <c r="AS116" s="83">
        <f t="shared" si="71"/>
        <v>0</v>
      </c>
      <c r="AT116" s="83">
        <f t="shared" si="71"/>
        <v>0.15789473684210525</v>
      </c>
      <c r="AU116" s="83">
        <f t="shared" si="71"/>
        <v>0.44444444444444442</v>
      </c>
      <c r="AV116" s="83">
        <f t="shared" si="71"/>
        <v>0</v>
      </c>
      <c r="AW116" s="83">
        <f t="shared" si="71"/>
        <v>0.33333333333333331</v>
      </c>
      <c r="AX116" s="83">
        <f t="shared" si="71"/>
        <v>1</v>
      </c>
      <c r="AY116" s="83">
        <f t="shared" si="71"/>
        <v>0.42857142857142855</v>
      </c>
      <c r="AZ116" s="83">
        <f t="shared" si="71"/>
        <v>0</v>
      </c>
      <c r="BA116" s="83">
        <f t="shared" si="71"/>
        <v>8.8472245045379417E-4</v>
      </c>
      <c r="BB116" s="83">
        <f t="shared" si="71"/>
        <v>1.1445781303167557E-2</v>
      </c>
      <c r="BC116" s="83">
        <f t="shared" si="71"/>
        <v>0.66666666666666663</v>
      </c>
      <c r="BD116" s="83">
        <f t="shared" si="71"/>
        <v>0.28143806928211695</v>
      </c>
      <c r="BE116" s="83">
        <f t="shared" si="71"/>
        <v>0.16124388345261989</v>
      </c>
      <c r="BF116" s="83">
        <f t="shared" si="71"/>
        <v>0.75</v>
      </c>
      <c r="BG116" s="83">
        <f t="shared" si="71"/>
        <v>2.1749999999999992E-2</v>
      </c>
      <c r="BH116" s="84">
        <f t="shared" si="71"/>
        <v>0.35968379446640319</v>
      </c>
      <c r="BI116" s="84">
        <f t="shared" si="71"/>
        <v>1</v>
      </c>
      <c r="BJ116" s="84">
        <f t="shared" si="71"/>
        <v>0.36115528510991529</v>
      </c>
      <c r="BK116" s="84">
        <f t="shared" si="71"/>
        <v>2.3670311603541654E-2</v>
      </c>
      <c r="BL116" s="84">
        <f t="shared" si="71"/>
        <v>7.1704146647907738E-2</v>
      </c>
      <c r="BM116" s="84">
        <f t="shared" si="71"/>
        <v>3.2807715645297192E-2</v>
      </c>
      <c r="BN116" s="84">
        <f t="shared" si="71"/>
        <v>2.1197377432498669E-2</v>
      </c>
      <c r="BO116" s="84">
        <f t="shared" si="71"/>
        <v>3.3854478177337013E-2</v>
      </c>
      <c r="BP116" s="85">
        <f t="shared" si="71"/>
        <v>0.33258737576515496</v>
      </c>
      <c r="BQ116" s="85">
        <f t="shared" si="71"/>
        <v>0.4669926650366748</v>
      </c>
      <c r="BR116" s="85">
        <f t="shared" si="71"/>
        <v>0.21852454664034812</v>
      </c>
      <c r="BS116" s="85">
        <f t="shared" si="71"/>
        <v>0.14732088986777597</v>
      </c>
      <c r="BT116" s="86">
        <v>1</v>
      </c>
      <c r="BU116" s="85">
        <f t="shared" si="65"/>
        <v>0.21402538668606141</v>
      </c>
      <c r="BV116" s="85">
        <f t="shared" si="65"/>
        <v>6.2044792165312633E-2</v>
      </c>
      <c r="BW116" s="87"/>
      <c r="BX116" s="87"/>
      <c r="BY116" s="88">
        <v>27.731000000000002</v>
      </c>
      <c r="BZ116" s="88">
        <v>8.7527352297594192E-3</v>
      </c>
      <c r="CA116" s="88">
        <v>53.345644810967968</v>
      </c>
      <c r="CB116" s="90"/>
      <c r="CC116" s="89">
        <v>3.79054</v>
      </c>
      <c r="CD116" s="88">
        <v>94.202089999999998</v>
      </c>
      <c r="CE116" s="88">
        <v>5.6</v>
      </c>
      <c r="CF116" s="88">
        <v>6.2</v>
      </c>
      <c r="CG116" s="88">
        <v>32.6</v>
      </c>
      <c r="CH116" s="88">
        <v>3</v>
      </c>
      <c r="CI116" s="88">
        <v>6.1728395061728399E-2</v>
      </c>
      <c r="CJ116" s="88">
        <v>-1</v>
      </c>
      <c r="CK116" s="88">
        <v>52.3</v>
      </c>
      <c r="CL116" s="88">
        <v>0.76300000000000001</v>
      </c>
      <c r="CM116" s="89">
        <v>55</v>
      </c>
      <c r="CN116" s="88">
        <v>36.799999999999997</v>
      </c>
      <c r="CO116" s="89">
        <v>3.2</v>
      </c>
      <c r="CP116" s="88">
        <v>0.47894520000000002</v>
      </c>
      <c r="CQ116" s="88">
        <v>41.539619999999999</v>
      </c>
      <c r="CR116" s="88">
        <v>0</v>
      </c>
      <c r="CS116" s="88">
        <v>37.442450000000001</v>
      </c>
      <c r="CT116" s="88">
        <v>36.408200000000001</v>
      </c>
      <c r="CU116" s="88">
        <v>1.8924399999999999</v>
      </c>
      <c r="CV116" s="88">
        <v>75.8</v>
      </c>
      <c r="CW116" s="88">
        <v>11.3</v>
      </c>
      <c r="CX116" s="88">
        <v>65.3</v>
      </c>
      <c r="CY116" s="88">
        <v>0</v>
      </c>
      <c r="CZ116" s="88">
        <v>0</v>
      </c>
      <c r="DA116" s="88">
        <v>6</v>
      </c>
      <c r="DB116" s="88">
        <v>4</v>
      </c>
      <c r="DC116" s="88">
        <v>0</v>
      </c>
      <c r="DD116" s="88">
        <v>2</v>
      </c>
      <c r="DE116" s="88">
        <v>1</v>
      </c>
      <c r="DF116" s="88">
        <v>4</v>
      </c>
      <c r="DG116" s="89">
        <v>0</v>
      </c>
      <c r="DH116" s="89">
        <v>0.35469283899999998</v>
      </c>
      <c r="DI116" s="89">
        <v>2.7246064319999999</v>
      </c>
      <c r="DJ116" s="88">
        <v>2</v>
      </c>
      <c r="DK116" s="88">
        <v>2.1544275157176909</v>
      </c>
      <c r="DL116" s="89">
        <v>321.97849956878332</v>
      </c>
      <c r="DM116" s="89">
        <v>4</v>
      </c>
      <c r="DN116" s="89">
        <v>1.087</v>
      </c>
      <c r="DO116" s="88"/>
      <c r="DP116" s="88">
        <v>14</v>
      </c>
      <c r="DQ116" s="89">
        <v>-0.57239473994226597</v>
      </c>
      <c r="DR116" s="88">
        <v>1.4366956001197246</v>
      </c>
      <c r="DS116" s="88">
        <v>18.373333330000001</v>
      </c>
      <c r="DT116" s="88">
        <v>0.98427000608695003</v>
      </c>
      <c r="DU116" s="88">
        <v>0.25736944583924098</v>
      </c>
      <c r="DV116" s="88">
        <v>0.75480000000000003</v>
      </c>
      <c r="DW116" s="89">
        <v>49.3</v>
      </c>
      <c r="DX116" s="88">
        <v>67.3</v>
      </c>
      <c r="DY116" s="88">
        <v>32.299999999999997</v>
      </c>
      <c r="DZ116" s="89">
        <v>16.36</v>
      </c>
      <c r="EA116" s="88">
        <v>1</v>
      </c>
      <c r="EB116" s="89">
        <v>22.869523659999999</v>
      </c>
      <c r="EC116" s="88">
        <v>6.0220000000000002</v>
      </c>
      <c r="ED116" s="77"/>
    </row>
    <row r="117" spans="1:134" ht="15.75" customHeight="1" x14ac:dyDescent="0.25">
      <c r="A117" s="112" t="s">
        <v>206</v>
      </c>
      <c r="B117" s="113">
        <v>2</v>
      </c>
      <c r="C117" s="113" t="s">
        <v>78</v>
      </c>
      <c r="D117" s="77" t="s">
        <v>79</v>
      </c>
      <c r="E117" s="77"/>
      <c r="F117" s="77" t="s">
        <v>145</v>
      </c>
      <c r="G117" s="78">
        <f t="shared" si="7"/>
        <v>38.629705213726623</v>
      </c>
      <c r="H117" s="79">
        <f t="shared" si="64"/>
        <v>27.266893280146554</v>
      </c>
      <c r="I117" s="79">
        <f t="shared" si="64"/>
        <v>67.584913094369597</v>
      </c>
      <c r="J117" s="79">
        <f t="shared" si="64"/>
        <v>20.563753809834488</v>
      </c>
      <c r="K117" s="79">
        <f t="shared" si="64"/>
        <v>15.949492253422145</v>
      </c>
      <c r="L117" s="79">
        <f t="shared" si="64"/>
        <v>61.78347363086035</v>
      </c>
      <c r="M117" s="80">
        <f t="shared" si="9"/>
        <v>12.557803000645757</v>
      </c>
      <c r="N117" s="80">
        <f t="shared" si="10"/>
        <v>46.512896478160535</v>
      </c>
      <c r="O117" s="80">
        <f t="shared" si="11"/>
        <v>-19.599056569174458</v>
      </c>
      <c r="P117" s="80">
        <f t="shared" si="12"/>
        <v>-20.838809524472445</v>
      </c>
      <c r="Q117" s="80">
        <f t="shared" si="13"/>
        <v>55.828913598548787</v>
      </c>
      <c r="R117" s="81">
        <f t="shared" si="71"/>
        <v>0.34493410214168041</v>
      </c>
      <c r="S117" s="81">
        <f t="shared" si="71"/>
        <v>0.47844763957946446</v>
      </c>
      <c r="T117" s="81">
        <f t="shared" si="71"/>
        <v>0.67907409632146332</v>
      </c>
      <c r="U117" s="81">
        <f t="shared" si="71"/>
        <v>0.15491014339908676</v>
      </c>
      <c r="V117" s="81">
        <f t="shared" si="71"/>
        <v>2.4354282841794504E-2</v>
      </c>
      <c r="W117" s="82">
        <f t="shared" si="71"/>
        <v>0.99484251310542371</v>
      </c>
      <c r="X117" s="82">
        <f t="shared" si="71"/>
        <v>5.6249999999999994E-2</v>
      </c>
      <c r="Y117" s="82">
        <f t="shared" si="71"/>
        <v>0.41627272727272724</v>
      </c>
      <c r="Z117" s="82">
        <f t="shared" si="71"/>
        <v>0.46</v>
      </c>
      <c r="AA117" s="82">
        <f t="shared" si="71"/>
        <v>0.66666666666666663</v>
      </c>
      <c r="AB117" s="82">
        <f t="shared" si="71"/>
        <v>0.15361876861012333</v>
      </c>
      <c r="AC117" s="82">
        <f t="shared" si="71"/>
        <v>0.5</v>
      </c>
      <c r="AD117" s="82">
        <f t="shared" si="71"/>
        <v>0.96721311475409832</v>
      </c>
      <c r="AE117" s="82">
        <f t="shared" si="71"/>
        <v>0.42545366741581375</v>
      </c>
      <c r="AF117" s="82">
        <f t="shared" si="71"/>
        <v>1</v>
      </c>
      <c r="AG117" s="82">
        <f t="shared" si="71"/>
        <v>1</v>
      </c>
      <c r="AH117" s="82">
        <f t="shared" si="71"/>
        <v>1</v>
      </c>
      <c r="AI117" s="82">
        <f t="shared" si="71"/>
        <v>1</v>
      </c>
      <c r="AJ117" s="82">
        <f t="shared" si="71"/>
        <v>1</v>
      </c>
      <c r="AK117" s="82">
        <f t="shared" si="71"/>
        <v>0</v>
      </c>
      <c r="AL117" s="82">
        <f t="shared" si="71"/>
        <v>0.52403769943839351</v>
      </c>
      <c r="AM117" s="82">
        <f t="shared" si="71"/>
        <v>0.18477016087403481</v>
      </c>
      <c r="AN117" s="82">
        <f t="shared" si="71"/>
        <v>1.6637920559338347E-2</v>
      </c>
      <c r="AO117" s="82">
        <f t="shared" si="71"/>
        <v>4.8142621534595156E-2</v>
      </c>
      <c r="AP117" s="82">
        <f t="shared" si="71"/>
        <v>0.22471910112359553</v>
      </c>
      <c r="AQ117" s="82">
        <f t="shared" si="71"/>
        <v>6.7045690910351521E-2</v>
      </c>
      <c r="AR117" s="83">
        <f t="shared" si="71"/>
        <v>0</v>
      </c>
      <c r="AS117" s="83">
        <f t="shared" si="71"/>
        <v>0</v>
      </c>
      <c r="AT117" s="83">
        <f t="shared" si="71"/>
        <v>0</v>
      </c>
      <c r="AU117" s="83">
        <f t="shared" si="71"/>
        <v>0.33333333333333331</v>
      </c>
      <c r="AV117" s="83">
        <f t="shared" si="71"/>
        <v>0</v>
      </c>
      <c r="AW117" s="83">
        <f t="shared" si="71"/>
        <v>1</v>
      </c>
      <c r="AX117" s="83">
        <f t="shared" si="71"/>
        <v>0.66666666666666696</v>
      </c>
      <c r="AY117" s="83">
        <f t="shared" si="71"/>
        <v>0.42857142857142855</v>
      </c>
      <c r="AZ117" s="83">
        <f t="shared" si="71"/>
        <v>0</v>
      </c>
      <c r="BA117" s="83">
        <f t="shared" si="71"/>
        <v>2.5467409254877546E-3</v>
      </c>
      <c r="BB117" s="83">
        <f t="shared" si="71"/>
        <v>4.0068031578956217E-3</v>
      </c>
      <c r="BC117" s="83">
        <f t="shared" si="71"/>
        <v>0</v>
      </c>
      <c r="BD117" s="83">
        <f t="shared" si="71"/>
        <v>0.44767058698524914</v>
      </c>
      <c r="BE117" s="83">
        <f t="shared" si="71"/>
        <v>1</v>
      </c>
      <c r="BF117" s="83">
        <f t="shared" si="71"/>
        <v>0</v>
      </c>
      <c r="BG117" s="83">
        <f t="shared" si="71"/>
        <v>0.14800000000000002</v>
      </c>
      <c r="BH117" s="84">
        <f t="shared" si="71"/>
        <v>0.30303030303030304</v>
      </c>
      <c r="BI117" s="84">
        <f t="shared" si="71"/>
        <v>0.7142857142857143</v>
      </c>
      <c r="BJ117" s="84">
        <f t="shared" si="71"/>
        <v>0.10737747992684019</v>
      </c>
      <c r="BK117" s="84">
        <f t="shared" si="71"/>
        <v>2.739247569290967E-2</v>
      </c>
      <c r="BL117" s="84">
        <f t="shared" si="71"/>
        <v>0.33615197393085372</v>
      </c>
      <c r="BM117" s="84">
        <f t="shared" si="71"/>
        <v>0.27338355118050983</v>
      </c>
      <c r="BN117" s="84">
        <f t="shared" si="71"/>
        <v>1</v>
      </c>
      <c r="BO117" s="84">
        <f t="shared" si="71"/>
        <v>0.37610282880330154</v>
      </c>
      <c r="BP117" s="85">
        <f t="shared" si="71"/>
        <v>1</v>
      </c>
      <c r="BQ117" s="85">
        <f t="shared" si="71"/>
        <v>0.80638025381301681</v>
      </c>
      <c r="BR117" s="85">
        <f t="shared" si="71"/>
        <v>1</v>
      </c>
      <c r="BS117" s="85">
        <f t="shared" si="71"/>
        <v>0.83228768773462347</v>
      </c>
      <c r="BT117" s="86">
        <v>1</v>
      </c>
      <c r="BU117" s="85">
        <f t="shared" si="65"/>
        <v>0.16297837473046489</v>
      </c>
      <c r="BV117" s="85">
        <f t="shared" si="65"/>
        <v>0.5759105299176156</v>
      </c>
      <c r="BW117" s="87"/>
      <c r="BX117" s="87"/>
      <c r="BY117" s="88">
        <v>22.010999999999999</v>
      </c>
      <c r="BZ117" s="88">
        <v>0.117511520737327</v>
      </c>
      <c r="CA117" s="88">
        <v>1081.9821621086894</v>
      </c>
      <c r="CB117" s="88">
        <v>2.4995039590000001</v>
      </c>
      <c r="CC117" s="89">
        <v>0.57169000000000003</v>
      </c>
      <c r="CD117" s="88">
        <v>99.729730000000004</v>
      </c>
      <c r="CE117" s="88">
        <v>2.8</v>
      </c>
      <c r="CF117" s="88"/>
      <c r="CG117" s="88">
        <v>23</v>
      </c>
      <c r="CH117" s="88">
        <v>2</v>
      </c>
      <c r="CI117" s="88">
        <v>0.120833333333333</v>
      </c>
      <c r="CJ117" s="88">
        <v>0</v>
      </c>
      <c r="CK117" s="88">
        <v>73.900000000000006</v>
      </c>
      <c r="CL117" s="88">
        <v>23.062999999999999</v>
      </c>
      <c r="CM117" s="89">
        <v>80</v>
      </c>
      <c r="CN117" s="88">
        <v>100</v>
      </c>
      <c r="CO117" s="89">
        <v>6.2</v>
      </c>
      <c r="CP117" s="88">
        <v>0.51612040000000003</v>
      </c>
      <c r="CQ117" s="88">
        <v>52.178800000000003</v>
      </c>
      <c r="CR117" s="88">
        <v>0</v>
      </c>
      <c r="CS117" s="88"/>
      <c r="CT117" s="88">
        <v>17.43929</v>
      </c>
      <c r="CU117" s="88">
        <v>0.38705000000000001</v>
      </c>
      <c r="CV117" s="88">
        <v>5.7</v>
      </c>
      <c r="CW117" s="88">
        <v>4.0999999999999996</v>
      </c>
      <c r="CX117" s="88">
        <v>8.0500000000000007</v>
      </c>
      <c r="CY117" s="88">
        <v>0</v>
      </c>
      <c r="CZ117" s="88">
        <v>0</v>
      </c>
      <c r="DA117" s="88">
        <v>3</v>
      </c>
      <c r="DB117" s="88">
        <v>3</v>
      </c>
      <c r="DC117" s="88">
        <v>0</v>
      </c>
      <c r="DD117" s="88">
        <v>4</v>
      </c>
      <c r="DE117" s="88">
        <v>0.66666666666666696</v>
      </c>
      <c r="DF117" s="88">
        <v>4</v>
      </c>
      <c r="DG117" s="89">
        <v>0</v>
      </c>
      <c r="DH117" s="89">
        <v>1.021010339</v>
      </c>
      <c r="DI117" s="89">
        <v>0.95379785500000003</v>
      </c>
      <c r="DJ117" s="88">
        <v>0</v>
      </c>
      <c r="DK117" s="88">
        <v>3.3544827223117157</v>
      </c>
      <c r="DL117" s="89">
        <v>2666.6657031018235</v>
      </c>
      <c r="DM117" s="89">
        <v>1</v>
      </c>
      <c r="DN117" s="89">
        <v>1.5920000000000001</v>
      </c>
      <c r="DO117" s="88">
        <v>48</v>
      </c>
      <c r="DP117" s="88">
        <v>12</v>
      </c>
      <c r="DQ117" s="89">
        <v>-5.82095117339707</v>
      </c>
      <c r="DR117" s="88">
        <v>1.6626164439044147</v>
      </c>
      <c r="DS117" s="88"/>
      <c r="DT117" s="88">
        <v>4.1670326111696001</v>
      </c>
      <c r="DU117" s="88">
        <v>10.4349339955718</v>
      </c>
      <c r="DV117" s="88">
        <v>8.0274999999999999</v>
      </c>
      <c r="DW117" s="89">
        <v>100</v>
      </c>
      <c r="DX117" s="88"/>
      <c r="DY117" s="88">
        <v>100</v>
      </c>
      <c r="DZ117" s="89">
        <v>82.102999999999994</v>
      </c>
      <c r="EA117" s="88">
        <v>1</v>
      </c>
      <c r="EB117" s="89">
        <v>18.737850529999999</v>
      </c>
      <c r="EC117" s="88">
        <v>51</v>
      </c>
      <c r="ED117" s="77"/>
    </row>
    <row r="118" spans="1:134" ht="15.75" customHeight="1" x14ac:dyDescent="0.25">
      <c r="A118" s="112" t="s">
        <v>207</v>
      </c>
      <c r="B118" s="113">
        <v>1</v>
      </c>
      <c r="C118" s="113" t="s">
        <v>108</v>
      </c>
      <c r="D118" s="77" t="s">
        <v>109</v>
      </c>
      <c r="E118" s="77"/>
      <c r="F118" s="77" t="s">
        <v>145</v>
      </c>
      <c r="G118" s="78">
        <f t="shared" si="7"/>
        <v>38.31717061316796</v>
      </c>
      <c r="H118" s="79">
        <f t="shared" ref="H118:L133" si="72">+(M118-MIN(M$6:M$153))/(100-MIN(M$6:M$153))*100</f>
        <v>39.430159325994197</v>
      </c>
      <c r="I118" s="79">
        <f t="shared" si="72"/>
        <v>58.881957998667325</v>
      </c>
      <c r="J118" s="79">
        <f t="shared" si="72"/>
        <v>38.163926487833663</v>
      </c>
      <c r="K118" s="79">
        <f t="shared" si="72"/>
        <v>25.451815670322542</v>
      </c>
      <c r="L118" s="79">
        <f t="shared" si="72"/>
        <v>29.657993583022062</v>
      </c>
      <c r="M118" s="80">
        <f t="shared" si="9"/>
        <v>27.180892178359205</v>
      </c>
      <c r="N118" s="80">
        <f t="shared" si="10"/>
        <v>32.152427184805262</v>
      </c>
      <c r="O118" s="80">
        <f t="shared" si="11"/>
        <v>6.8997289185499691</v>
      </c>
      <c r="P118" s="80">
        <f t="shared" si="12"/>
        <v>-7.1773875985411015</v>
      </c>
      <c r="Q118" s="80">
        <f t="shared" si="13"/>
        <v>18.697926308530789</v>
      </c>
      <c r="R118" s="81">
        <f t="shared" si="71"/>
        <v>0.47928336079077438</v>
      </c>
      <c r="S118" s="81">
        <f t="shared" si="71"/>
        <v>0.47883499825875458</v>
      </c>
      <c r="T118" s="81">
        <f t="shared" si="71"/>
        <v>0.23055166085269491</v>
      </c>
      <c r="U118" s="81">
        <f t="shared" si="71"/>
        <v>0.17570317858904783</v>
      </c>
      <c r="V118" s="81">
        <f t="shared" si="71"/>
        <v>0.21549593378177465</v>
      </c>
      <c r="W118" s="82">
        <f t="shared" si="71"/>
        <v>0.93854807861311618</v>
      </c>
      <c r="X118" s="82">
        <f t="shared" si="71"/>
        <v>0.18124999999999999</v>
      </c>
      <c r="Y118" s="82">
        <f t="shared" si="71"/>
        <v>0.74400000000000011</v>
      </c>
      <c r="Z118" s="82">
        <f t="shared" si="71"/>
        <v>0.48399999999999999</v>
      </c>
      <c r="AA118" s="82">
        <f t="shared" si="71"/>
        <v>0.66666666666666663</v>
      </c>
      <c r="AB118" s="82">
        <f t="shared" si="71"/>
        <v>6.9926039765632442E-2</v>
      </c>
      <c r="AC118" s="82">
        <f t="shared" si="71"/>
        <v>0.5</v>
      </c>
      <c r="AD118" s="82">
        <f t="shared" si="71"/>
        <v>0.79016393442622934</v>
      </c>
      <c r="AE118" s="82">
        <f t="shared" si="71"/>
        <v>0.31263582161630044</v>
      </c>
      <c r="AF118" s="82">
        <f t="shared" si="71"/>
        <v>0.92</v>
      </c>
      <c r="AG118" s="82">
        <f t="shared" si="71"/>
        <v>0.73625140291806956</v>
      </c>
      <c r="AH118" s="82">
        <f t="shared" si="71"/>
        <v>0.65217391304347816</v>
      </c>
      <c r="AI118" s="82">
        <f t="shared" si="71"/>
        <v>1</v>
      </c>
      <c r="AJ118" s="82">
        <f t="shared" si="71"/>
        <v>1</v>
      </c>
      <c r="AK118" s="82">
        <f t="shared" si="71"/>
        <v>0.15469613259668508</v>
      </c>
      <c r="AL118" s="82">
        <f t="shared" si="71"/>
        <v>0.45355105940789597</v>
      </c>
      <c r="AM118" s="82">
        <f t="shared" si="71"/>
        <v>0.16195226833624779</v>
      </c>
      <c r="AN118" s="82">
        <f t="shared" si="71"/>
        <v>6.0187617523207418E-4</v>
      </c>
      <c r="AO118" s="82">
        <f t="shared" si="71"/>
        <v>0.349721196889971</v>
      </c>
      <c r="AP118" s="82">
        <f t="shared" si="71"/>
        <v>0.41966292134831473</v>
      </c>
      <c r="AQ118" s="82">
        <f t="shared" si="71"/>
        <v>0.34548984261249388</v>
      </c>
      <c r="AR118" s="83">
        <f t="shared" si="71"/>
        <v>0</v>
      </c>
      <c r="AS118" s="83">
        <f t="shared" si="71"/>
        <v>0.5</v>
      </c>
      <c r="AT118" s="83">
        <f t="shared" si="71"/>
        <v>0.26315789473684209</v>
      </c>
      <c r="AU118" s="83">
        <f t="shared" si="71"/>
        <v>0.33333333333333331</v>
      </c>
      <c r="AV118" s="83">
        <f t="shared" si="71"/>
        <v>0</v>
      </c>
      <c r="AW118" s="83">
        <f t="shared" si="71"/>
        <v>1</v>
      </c>
      <c r="AX118" s="83">
        <f t="shared" si="71"/>
        <v>1</v>
      </c>
      <c r="AY118" s="83">
        <f t="shared" si="71"/>
        <v>0.42857142857142855</v>
      </c>
      <c r="AZ118" s="83">
        <f t="shared" si="71"/>
        <v>0</v>
      </c>
      <c r="BA118" s="83">
        <f t="shared" si="71"/>
        <v>0.4223299821954431</v>
      </c>
      <c r="BB118" s="83">
        <f t="shared" si="71"/>
        <v>1</v>
      </c>
      <c r="BC118" s="83">
        <f t="shared" si="71"/>
        <v>0.66666666666666663</v>
      </c>
      <c r="BD118" s="83">
        <f t="shared" si="71"/>
        <v>0.24937535030147781</v>
      </c>
      <c r="BE118" s="83">
        <f t="shared" si="71"/>
        <v>9.5988594791094464E-2</v>
      </c>
      <c r="BF118" s="83">
        <f t="shared" si="71"/>
        <v>0.25</v>
      </c>
      <c r="BG118" s="83">
        <f t="shared" si="71"/>
        <v>1</v>
      </c>
      <c r="BH118" s="84">
        <f t="shared" si="71"/>
        <v>0.10606060606060606</v>
      </c>
      <c r="BI118" s="84">
        <f t="shared" si="71"/>
        <v>0.8571428571428571</v>
      </c>
      <c r="BJ118" s="84">
        <f t="shared" si="71"/>
        <v>0.26003909596861191</v>
      </c>
      <c r="BK118" s="84">
        <f t="shared" si="71"/>
        <v>6.6846351761949141E-2</v>
      </c>
      <c r="BL118" s="84">
        <f t="shared" si="71"/>
        <v>1</v>
      </c>
      <c r="BM118" s="84">
        <f t="shared" si="71"/>
        <v>0.22189354044219109</v>
      </c>
      <c r="BN118" s="84">
        <f t="shared" si="71"/>
        <v>4.6685235023773676E-2</v>
      </c>
      <c r="BO118" s="84">
        <f t="shared" si="71"/>
        <v>0.30860563940970343</v>
      </c>
      <c r="BP118" s="85">
        <f t="shared" si="71"/>
        <v>0.82360297505430125</v>
      </c>
      <c r="BQ118" s="85">
        <f t="shared" si="71"/>
        <v>0.88590057049714754</v>
      </c>
      <c r="BR118" s="85">
        <f t="shared" si="71"/>
        <v>1</v>
      </c>
      <c r="BS118" s="85">
        <f t="shared" si="71"/>
        <v>0.50093683558976621</v>
      </c>
      <c r="BT118" s="86">
        <v>0</v>
      </c>
      <c r="BU118" s="85">
        <f t="shared" ref="BU118:BV133" si="73">IF(EB118="",VLOOKUP($B118,$Q$165:$BV$170,COLUMN(BU$157)-$R$162),IF((EB118-EB$171)/(EB$170-EB$171)&lt;0,0,IF((EB118-EB$171)/(EB$170-EB$171)&gt;1,1,(EB118-EB$171)/(EB$170-EB$171))))</f>
        <v>0.65271694365263133</v>
      </c>
      <c r="BV118" s="85">
        <f t="shared" si="73"/>
        <v>0.25750068263323916</v>
      </c>
      <c r="BW118" s="87"/>
      <c r="BX118" s="87"/>
      <c r="BY118" s="88">
        <v>28.535</v>
      </c>
      <c r="BZ118" s="88">
        <v>0.117773019271949</v>
      </c>
      <c r="CA118" s="88">
        <v>372.5776593462777</v>
      </c>
      <c r="CB118" s="88">
        <v>2.7007770189999998</v>
      </c>
      <c r="CC118" s="89">
        <v>5.0585300000000002</v>
      </c>
      <c r="CD118" s="88">
        <v>97.508399999999995</v>
      </c>
      <c r="CE118" s="88">
        <v>6.8</v>
      </c>
      <c r="CF118" s="88">
        <v>74.400000000000006</v>
      </c>
      <c r="CG118" s="88">
        <v>24.2</v>
      </c>
      <c r="CH118" s="88">
        <v>2</v>
      </c>
      <c r="CI118" s="88">
        <v>6.1728395061728399E-2</v>
      </c>
      <c r="CJ118" s="88">
        <v>0</v>
      </c>
      <c r="CK118" s="88">
        <v>68.5</v>
      </c>
      <c r="CL118" s="88">
        <v>16.989000000000001</v>
      </c>
      <c r="CM118" s="89">
        <v>76</v>
      </c>
      <c r="CN118" s="88">
        <v>76.5</v>
      </c>
      <c r="CO118" s="89">
        <v>4.5999999999999996</v>
      </c>
      <c r="CP118" s="88">
        <v>0.51743340000000004</v>
      </c>
      <c r="CQ118" s="88">
        <v>52.37565</v>
      </c>
      <c r="CR118" s="88">
        <v>14</v>
      </c>
      <c r="CS118" s="88">
        <v>19.93141</v>
      </c>
      <c r="CT118" s="88">
        <v>16.294409999999999</v>
      </c>
      <c r="CU118" s="88">
        <v>2.017E-2</v>
      </c>
      <c r="CV118" s="88">
        <v>34.5</v>
      </c>
      <c r="CW118" s="88">
        <v>7.57</v>
      </c>
      <c r="CX118" s="88">
        <v>33.15</v>
      </c>
      <c r="CY118" s="88">
        <v>0</v>
      </c>
      <c r="CZ118" s="88">
        <v>0.5</v>
      </c>
      <c r="DA118" s="88">
        <v>8</v>
      </c>
      <c r="DB118" s="88">
        <v>3</v>
      </c>
      <c r="DC118" s="88">
        <v>0</v>
      </c>
      <c r="DD118" s="88">
        <v>4</v>
      </c>
      <c r="DE118" s="88">
        <v>1</v>
      </c>
      <c r="DF118" s="88">
        <v>4</v>
      </c>
      <c r="DG118" s="89">
        <v>0</v>
      </c>
      <c r="DH118" s="89">
        <v>169.3157219</v>
      </c>
      <c r="DI118" s="89">
        <v>279.26083080000001</v>
      </c>
      <c r="DJ118" s="88">
        <v>2</v>
      </c>
      <c r="DK118" s="88">
        <v>1.9229623765143513</v>
      </c>
      <c r="DL118" s="89">
        <v>207.33361532066334</v>
      </c>
      <c r="DM118" s="89">
        <v>2</v>
      </c>
      <c r="DN118" s="89">
        <v>5</v>
      </c>
      <c r="DO118" s="88">
        <v>35</v>
      </c>
      <c r="DP118" s="88">
        <v>13</v>
      </c>
      <c r="DQ118" s="89">
        <v>-2.66364942890596</v>
      </c>
      <c r="DR118" s="88">
        <v>4.0573128511784411</v>
      </c>
      <c r="DS118" s="88">
        <v>356.23</v>
      </c>
      <c r="DT118" s="88">
        <v>3.4858316902681401</v>
      </c>
      <c r="DU118" s="88">
        <v>0.50611054564401203</v>
      </c>
      <c r="DV118" s="88">
        <v>6.5932000000000004</v>
      </c>
      <c r="DW118" s="89">
        <v>86.6</v>
      </c>
      <c r="DX118" s="88">
        <v>93</v>
      </c>
      <c r="DY118" s="88">
        <v>100</v>
      </c>
      <c r="DZ118" s="89">
        <v>50.3</v>
      </c>
      <c r="EA118" s="88">
        <v>0</v>
      </c>
      <c r="EB118" s="89">
        <v>58.376599370000001</v>
      </c>
      <c r="EC118" s="88">
        <v>23.13</v>
      </c>
      <c r="ED118" s="77"/>
    </row>
    <row r="119" spans="1:134" ht="15.75" customHeight="1" x14ac:dyDescent="0.25">
      <c r="A119" s="112" t="s">
        <v>208</v>
      </c>
      <c r="B119" s="113">
        <v>6</v>
      </c>
      <c r="C119" s="113" t="s">
        <v>78</v>
      </c>
      <c r="D119" s="77" t="s">
        <v>79</v>
      </c>
      <c r="E119" s="77"/>
      <c r="F119" s="77" t="s">
        <v>167</v>
      </c>
      <c r="G119" s="78">
        <f t="shared" si="7"/>
        <v>38.217244649826377</v>
      </c>
      <c r="H119" s="79">
        <f t="shared" si="72"/>
        <v>56.399931149748362</v>
      </c>
      <c r="I119" s="79">
        <f t="shared" si="72"/>
        <v>66.861031609699722</v>
      </c>
      <c r="J119" s="79">
        <f t="shared" si="72"/>
        <v>30.400986584339059</v>
      </c>
      <c r="K119" s="79">
        <f t="shared" si="72"/>
        <v>0</v>
      </c>
      <c r="L119" s="79">
        <f t="shared" si="72"/>
        <v>37.424273905344748</v>
      </c>
      <c r="M119" s="80">
        <f t="shared" si="9"/>
        <v>47.582524911610236</v>
      </c>
      <c r="N119" s="80">
        <f t="shared" si="10"/>
        <v>45.318442672721091</v>
      </c>
      <c r="O119" s="80">
        <f t="shared" si="11"/>
        <v>-4.7881381848189966</v>
      </c>
      <c r="P119" s="80">
        <f t="shared" si="12"/>
        <v>-43.769279644110703</v>
      </c>
      <c r="Q119" s="80">
        <f t="shared" si="13"/>
        <v>27.674279518178302</v>
      </c>
      <c r="R119" s="81">
        <f t="shared" si="71"/>
        <v>0.86223228995057666</v>
      </c>
      <c r="S119" s="81">
        <f t="shared" si="71"/>
        <v>0.3853037357750721</v>
      </c>
      <c r="T119" s="81">
        <f t="shared" si="71"/>
        <v>0.14560430630370477</v>
      </c>
      <c r="U119" s="81">
        <f t="shared" si="71"/>
        <v>0</v>
      </c>
      <c r="V119" s="81">
        <f t="shared" si="71"/>
        <v>0.29822398493646135</v>
      </c>
      <c r="W119" s="82">
        <f t="shared" si="71"/>
        <v>0.99932385754829101</v>
      </c>
      <c r="X119" s="82">
        <f t="shared" si="71"/>
        <v>2.1874999999999999E-2</v>
      </c>
      <c r="Y119" s="82">
        <f t="shared" si="71"/>
        <v>0.32872727272727276</v>
      </c>
      <c r="Z119" s="82">
        <f t="shared" si="71"/>
        <v>0</v>
      </c>
      <c r="AA119" s="82">
        <f t="shared" si="71"/>
        <v>0.33333333333333331</v>
      </c>
      <c r="AB119" s="82">
        <f t="shared" si="71"/>
        <v>8.7407549707040032E-3</v>
      </c>
      <c r="AC119" s="82">
        <f t="shared" si="71"/>
        <v>0</v>
      </c>
      <c r="AD119" s="82">
        <f t="shared" si="71"/>
        <v>0.76393442622950813</v>
      </c>
      <c r="AE119" s="82">
        <f t="shared" si="71"/>
        <v>0.51401400471776959</v>
      </c>
      <c r="AF119" s="82">
        <f t="shared" si="71"/>
        <v>0.94</v>
      </c>
      <c r="AG119" s="82">
        <f t="shared" si="71"/>
        <v>0.97755331088664421</v>
      </c>
      <c r="AH119" s="82">
        <f t="shared" si="71"/>
        <v>0.86956521739130432</v>
      </c>
      <c r="AI119" s="82">
        <f t="shared" si="71"/>
        <v>1</v>
      </c>
      <c r="AJ119" s="82">
        <f t="shared" si="71"/>
        <v>1</v>
      </c>
      <c r="AK119" s="82">
        <f t="shared" si="71"/>
        <v>0</v>
      </c>
      <c r="AL119" s="82">
        <f t="shared" si="71"/>
        <v>0.27947881516395889</v>
      </c>
      <c r="AM119" s="82">
        <f t="shared" si="71"/>
        <v>6.8924433170050398E-2</v>
      </c>
      <c r="AN119" s="82">
        <f t="shared" si="71"/>
        <v>3.5317062424656209E-2</v>
      </c>
      <c r="AO119" s="82">
        <f t="shared" si="71"/>
        <v>0</v>
      </c>
      <c r="AP119" s="82">
        <f t="shared" si="71"/>
        <v>0</v>
      </c>
      <c r="AQ119" s="82">
        <f t="shared" si="71"/>
        <v>0</v>
      </c>
      <c r="AR119" s="83">
        <f t="shared" si="71"/>
        <v>0</v>
      </c>
      <c r="AS119" s="83">
        <f t="shared" si="71"/>
        <v>0</v>
      </c>
      <c r="AT119" s="83">
        <f t="shared" si="71"/>
        <v>0.21052631578947367</v>
      </c>
      <c r="AU119" s="83">
        <f t="shared" si="71"/>
        <v>0.27777777777777779</v>
      </c>
      <c r="AV119" s="83">
        <f t="shared" si="71"/>
        <v>0</v>
      </c>
      <c r="AW119" s="83">
        <f t="shared" si="71"/>
        <v>0.33333333333333331</v>
      </c>
      <c r="AX119" s="83">
        <f t="shared" si="71"/>
        <v>0</v>
      </c>
      <c r="AY119" s="83">
        <f t="shared" si="71"/>
        <v>0.7142857142857143</v>
      </c>
      <c r="AZ119" s="83">
        <f t="shared" si="71"/>
        <v>0</v>
      </c>
      <c r="BA119" s="83">
        <f t="shared" si="71"/>
        <v>1.2358483604492396E-3</v>
      </c>
      <c r="BB119" s="83">
        <f t="shared" si="71"/>
        <v>0</v>
      </c>
      <c r="BC119" s="83">
        <f t="shared" si="71"/>
        <v>0</v>
      </c>
      <c r="BD119" s="83">
        <f t="shared" si="71"/>
        <v>0.19077784214624158</v>
      </c>
      <c r="BE119" s="83">
        <f t="shared" si="71"/>
        <v>0.24863401509543456</v>
      </c>
      <c r="BF119" s="83">
        <f t="shared" si="71"/>
        <v>0.25</v>
      </c>
      <c r="BG119" s="83">
        <f t="shared" si="71"/>
        <v>1.4500000000000013E-2</v>
      </c>
      <c r="BH119" s="84">
        <f t="shared" si="71"/>
        <v>0.53030303030303028</v>
      </c>
      <c r="BI119" s="84">
        <f t="shared" si="71"/>
        <v>0.7142857142857143</v>
      </c>
      <c r="BJ119" s="84">
        <f t="shared" si="71"/>
        <v>0</v>
      </c>
      <c r="BK119" s="84">
        <f t="shared" si="71"/>
        <v>0</v>
      </c>
      <c r="BL119" s="84">
        <f t="shared" si="71"/>
        <v>0.50662048751236533</v>
      </c>
      <c r="BM119" s="84">
        <f t="shared" si="71"/>
        <v>1</v>
      </c>
      <c r="BN119" s="84">
        <f t="shared" si="71"/>
        <v>0.48873944284080761</v>
      </c>
      <c r="BO119" s="84">
        <f t="shared" si="71"/>
        <v>1</v>
      </c>
      <c r="BP119" s="85">
        <f t="shared" si="71"/>
        <v>0.97367208582900022</v>
      </c>
      <c r="BQ119" s="85">
        <f t="shared" si="71"/>
        <v>1</v>
      </c>
      <c r="BR119" s="85">
        <f t="shared" si="71"/>
        <v>1</v>
      </c>
      <c r="BS119" s="85">
        <f t="shared" si="71"/>
        <v>0.94462197638303602</v>
      </c>
      <c r="BT119" s="86">
        <v>0</v>
      </c>
      <c r="BU119" s="85">
        <f t="shared" si="73"/>
        <v>1</v>
      </c>
      <c r="BV119" s="85">
        <f t="shared" si="73"/>
        <v>1.3832034521248461E-2</v>
      </c>
      <c r="BW119" s="87"/>
      <c r="BX119" s="87"/>
      <c r="BY119" s="88">
        <v>47.131</v>
      </c>
      <c r="BZ119" s="88">
        <v>5.4631828978622399E-2</v>
      </c>
      <c r="CA119" s="88">
        <v>238.22086679959844</v>
      </c>
      <c r="CB119" s="88">
        <v>0.84605934100000002</v>
      </c>
      <c r="CC119" s="89">
        <v>7.0004799999999996</v>
      </c>
      <c r="CD119" s="88">
        <v>99.906559999999999</v>
      </c>
      <c r="CE119" s="88">
        <v>1.7</v>
      </c>
      <c r="CF119" s="88"/>
      <c r="CG119" s="88">
        <v>0</v>
      </c>
      <c r="CH119" s="88">
        <v>1</v>
      </c>
      <c r="CI119" s="88">
        <v>1.85185185185185E-2</v>
      </c>
      <c r="CJ119" s="88">
        <v>-1</v>
      </c>
      <c r="CK119" s="88">
        <v>67.7</v>
      </c>
      <c r="CL119" s="88">
        <v>27.831</v>
      </c>
      <c r="CM119" s="89">
        <v>77</v>
      </c>
      <c r="CN119" s="88">
        <v>98</v>
      </c>
      <c r="CO119" s="89">
        <v>5.6</v>
      </c>
      <c r="CP119" s="88">
        <v>0.68753399999999998</v>
      </c>
      <c r="CQ119" s="88">
        <v>66.382900000000006</v>
      </c>
      <c r="CR119" s="88">
        <v>0</v>
      </c>
      <c r="CS119" s="88">
        <v>14.16722</v>
      </c>
      <c r="CT119" s="88">
        <v>11.62677</v>
      </c>
      <c r="CU119" s="88">
        <v>0.81440000000000001</v>
      </c>
      <c r="CV119" s="88">
        <v>0.1</v>
      </c>
      <c r="CW119" s="88">
        <v>0.1</v>
      </c>
      <c r="CX119" s="88">
        <v>0.15</v>
      </c>
      <c r="CY119" s="88">
        <v>0</v>
      </c>
      <c r="CZ119" s="88">
        <v>0</v>
      </c>
      <c r="DA119" s="88">
        <v>7</v>
      </c>
      <c r="DB119" s="88">
        <v>2.5</v>
      </c>
      <c r="DC119" s="88">
        <v>0</v>
      </c>
      <c r="DD119" s="88">
        <v>2</v>
      </c>
      <c r="DE119" s="88">
        <v>0</v>
      </c>
      <c r="DF119" s="88">
        <v>6</v>
      </c>
      <c r="DG119" s="89">
        <v>0</v>
      </c>
      <c r="DH119" s="89">
        <v>0.495462236</v>
      </c>
      <c r="DI119" s="89">
        <v>0</v>
      </c>
      <c r="DJ119" s="88">
        <v>0</v>
      </c>
      <c r="DK119" s="88">
        <v>1.4999389769607867</v>
      </c>
      <c r="DL119" s="89">
        <v>475.51136613206563</v>
      </c>
      <c r="DM119" s="89">
        <v>2</v>
      </c>
      <c r="DN119" s="89">
        <v>1.0580000000000001</v>
      </c>
      <c r="DO119" s="88">
        <v>63</v>
      </c>
      <c r="DP119" s="88">
        <v>12</v>
      </c>
      <c r="DQ119" s="89">
        <v>-13.4121328159599</v>
      </c>
      <c r="DR119" s="88">
        <v>0</v>
      </c>
      <c r="DS119" s="88"/>
      <c r="DT119" s="88">
        <v>13.7803171663654</v>
      </c>
      <c r="DU119" s="88">
        <v>4.8202059705720099</v>
      </c>
      <c r="DV119" s="88">
        <v>35.767800000000001</v>
      </c>
      <c r="DW119" s="89">
        <v>98</v>
      </c>
      <c r="DX119" s="88">
        <v>100</v>
      </c>
      <c r="DY119" s="88">
        <v>100</v>
      </c>
      <c r="DZ119" s="89">
        <v>92.884826450000006</v>
      </c>
      <c r="EA119" s="88">
        <v>0</v>
      </c>
      <c r="EB119" s="89">
        <v>107.3089368</v>
      </c>
      <c r="EC119" s="88">
        <v>1.802</v>
      </c>
      <c r="ED119" s="77"/>
    </row>
    <row r="120" spans="1:134" ht="15.75" customHeight="1" x14ac:dyDescent="0.25">
      <c r="A120" s="112" t="s">
        <v>209</v>
      </c>
      <c r="B120" s="113">
        <v>5</v>
      </c>
      <c r="C120" s="113" t="s">
        <v>170</v>
      </c>
      <c r="D120" s="77" t="s">
        <v>174</v>
      </c>
      <c r="E120" s="77"/>
      <c r="F120" s="77" t="s">
        <v>130</v>
      </c>
      <c r="G120" s="78">
        <f t="shared" si="7"/>
        <v>37.935841297281776</v>
      </c>
      <c r="H120" s="79">
        <f t="shared" si="72"/>
        <v>28.287179625749552</v>
      </c>
      <c r="I120" s="79">
        <f t="shared" si="72"/>
        <v>20.252954213254924</v>
      </c>
      <c r="J120" s="79">
        <f t="shared" si="72"/>
        <v>58.708318710359698</v>
      </c>
      <c r="K120" s="79">
        <f t="shared" si="72"/>
        <v>57.555676832085602</v>
      </c>
      <c r="L120" s="79">
        <f t="shared" si="72"/>
        <v>24.875077104959097</v>
      </c>
      <c r="M120" s="80">
        <f t="shared" si="9"/>
        <v>13.784425699049155</v>
      </c>
      <c r="N120" s="80">
        <f t="shared" si="10"/>
        <v>-31.588062866356601</v>
      </c>
      <c r="O120" s="80">
        <f t="shared" si="11"/>
        <v>37.831325581854955</v>
      </c>
      <c r="P120" s="80">
        <f t="shared" si="12"/>
        <v>38.978102331671074</v>
      </c>
      <c r="Q120" s="80">
        <f t="shared" si="13"/>
        <v>13.169778225086853</v>
      </c>
      <c r="R120" s="81">
        <f t="shared" si="71"/>
        <v>0.37868616144975292</v>
      </c>
      <c r="S120" s="81">
        <f t="shared" si="71"/>
        <v>0.38218325682485343</v>
      </c>
      <c r="T120" s="81">
        <f t="shared" si="71"/>
        <v>7.0926946265730165E-2</v>
      </c>
      <c r="U120" s="81">
        <f t="shared" si="71"/>
        <v>0</v>
      </c>
      <c r="V120" s="81">
        <f t="shared" si="71"/>
        <v>0.65684441017470463</v>
      </c>
      <c r="W120" s="82">
        <f t="shared" si="71"/>
        <v>0.21361819829805984</v>
      </c>
      <c r="X120" s="82">
        <f t="shared" si="71"/>
        <v>0.19687499999999999</v>
      </c>
      <c r="Y120" s="82">
        <f t="shared" si="71"/>
        <v>0.25200000000000006</v>
      </c>
      <c r="Z120" s="82">
        <f t="shared" si="71"/>
        <v>1</v>
      </c>
      <c r="AA120" s="82">
        <f t="shared" si="71"/>
        <v>1</v>
      </c>
      <c r="AB120" s="82">
        <f t="shared" si="71"/>
        <v>9.5898568821438754E-2</v>
      </c>
      <c r="AC120" s="82">
        <f t="shared" si="71"/>
        <v>0</v>
      </c>
      <c r="AD120" s="82">
        <f t="shared" si="71"/>
        <v>0.4</v>
      </c>
      <c r="AE120" s="82">
        <f t="shared" si="71"/>
        <v>2.3087353034045948E-2</v>
      </c>
      <c r="AF120" s="82">
        <f t="shared" si="71"/>
        <v>0.46</v>
      </c>
      <c r="AG120" s="82">
        <f t="shared" si="71"/>
        <v>0.5690235690235691</v>
      </c>
      <c r="AH120" s="82">
        <f t="shared" si="71"/>
        <v>0.63043478260869568</v>
      </c>
      <c r="AI120" s="82">
        <f t="shared" si="71"/>
        <v>0.90254622576551113</v>
      </c>
      <c r="AJ120" s="82">
        <f t="shared" si="71"/>
        <v>0.89097980704390634</v>
      </c>
      <c r="AK120" s="82">
        <f t="shared" si="71"/>
        <v>0</v>
      </c>
      <c r="AL120" s="82">
        <f t="shared" si="71"/>
        <v>0.88140133805322118</v>
      </c>
      <c r="AM120" s="82">
        <f t="shared" si="71"/>
        <v>1</v>
      </c>
      <c r="AN120" s="82">
        <f t="shared" si="71"/>
        <v>0.83871860256328445</v>
      </c>
      <c r="AO120" s="82">
        <f t="shared" si="71"/>
        <v>0.90470954737035003</v>
      </c>
      <c r="AP120" s="82">
        <f t="shared" si="71"/>
        <v>6.1797752808988769E-2</v>
      </c>
      <c r="AQ120" s="82">
        <f t="shared" si="71"/>
        <v>0.86244193302364269</v>
      </c>
      <c r="AR120" s="83">
        <f t="shared" si="71"/>
        <v>1</v>
      </c>
      <c r="AS120" s="83">
        <f t="shared" si="71"/>
        <v>0.5</v>
      </c>
      <c r="AT120" s="83">
        <f t="shared" si="71"/>
        <v>0.52631578947368418</v>
      </c>
      <c r="AU120" s="83">
        <f t="shared" si="71"/>
        <v>0.83333333333333337</v>
      </c>
      <c r="AV120" s="83">
        <f t="shared" si="71"/>
        <v>0</v>
      </c>
      <c r="AW120" s="83">
        <f t="shared" si="71"/>
        <v>0.33333333333333331</v>
      </c>
      <c r="AX120" s="83">
        <f t="shared" si="71"/>
        <v>1</v>
      </c>
      <c r="AY120" s="83">
        <f t="shared" si="71"/>
        <v>0.7142857142857143</v>
      </c>
      <c r="AZ120" s="83">
        <f t="shared" si="71"/>
        <v>1</v>
      </c>
      <c r="BA120" s="83">
        <f t="shared" si="71"/>
        <v>2.3994947287237042E-2</v>
      </c>
      <c r="BB120" s="83">
        <f t="shared" si="71"/>
        <v>2.9395658611873574E-2</v>
      </c>
      <c r="BC120" s="83">
        <f t="shared" si="71"/>
        <v>1</v>
      </c>
      <c r="BD120" s="83">
        <f t="shared" si="71"/>
        <v>0.15043779067481228</v>
      </c>
      <c r="BE120" s="83">
        <f t="shared" ref="BE120:BS120" si="74">IF(DL120="",VLOOKUP($B120,$Q$165:$BV$170,COLUMN(BE$157)-$R$162),IF((DL120-DL$171)/(DL$170-DL$171)&lt;0,0,IF((DL120-DL$171)/(DL$170-DL$171)&gt;1,1,(DL120-DL$171)/(DL$170-DL$171))))</f>
        <v>0.14927877815938159</v>
      </c>
      <c r="BF120" s="83">
        <f t="shared" si="74"/>
        <v>0.5</v>
      </c>
      <c r="BG120" s="83">
        <f t="shared" si="74"/>
        <v>7.2499999999999787E-3</v>
      </c>
      <c r="BH120" s="84">
        <f t="shared" si="74"/>
        <v>0.35968379446640319</v>
      </c>
      <c r="BI120" s="84">
        <f t="shared" si="74"/>
        <v>0.8571428571428571</v>
      </c>
      <c r="BJ120" s="84">
        <f t="shared" si="74"/>
        <v>0.3735964473370374</v>
      </c>
      <c r="BK120" s="84">
        <f t="shared" si="74"/>
        <v>6.0937654105539418E-2</v>
      </c>
      <c r="BL120" s="84">
        <f t="shared" si="74"/>
        <v>3.6938093501953491E-2</v>
      </c>
      <c r="BM120" s="84">
        <f t="shared" si="74"/>
        <v>2.0378080305293544E-2</v>
      </c>
      <c r="BN120" s="84">
        <f t="shared" si="74"/>
        <v>4.7005563101353799E-3</v>
      </c>
      <c r="BO120" s="84">
        <f t="shared" si="74"/>
        <v>3.0219929667611781E-2</v>
      </c>
      <c r="BP120" s="85">
        <f t="shared" si="74"/>
        <v>0.45369578095175411</v>
      </c>
      <c r="BQ120" s="85">
        <f t="shared" si="74"/>
        <v>0.54197229013854942</v>
      </c>
      <c r="BR120" s="85">
        <f t="shared" si="74"/>
        <v>7.4234396463159852E-2</v>
      </c>
      <c r="BS120" s="85">
        <f t="shared" si="74"/>
        <v>0.16440781240708252</v>
      </c>
      <c r="BT120" s="86">
        <v>1</v>
      </c>
      <c r="BU120" s="85">
        <f t="shared" si="73"/>
        <v>0.54568545327452445</v>
      </c>
      <c r="BV120" s="85">
        <f t="shared" si="73"/>
        <v>8.4643094207956932E-2</v>
      </c>
      <c r="BW120" s="87"/>
      <c r="BX120" s="87"/>
      <c r="BY120" s="88">
        <v>23.65</v>
      </c>
      <c r="BZ120" s="88">
        <v>5.25252525252526E-2</v>
      </c>
      <c r="CA120" s="88">
        <v>120.1075880067969</v>
      </c>
      <c r="CB120" s="88">
        <v>0.33079190500000011</v>
      </c>
      <c r="CC120" s="89">
        <v>15.418699999999999</v>
      </c>
      <c r="CD120" s="88">
        <v>68.903289999999998</v>
      </c>
      <c r="CE120" s="88">
        <v>7.3</v>
      </c>
      <c r="CF120" s="88"/>
      <c r="CG120" s="88">
        <v>61.3</v>
      </c>
      <c r="CH120" s="88">
        <v>3</v>
      </c>
      <c r="CI120" s="88">
        <v>8.0070546737213394E-2</v>
      </c>
      <c r="CJ120" s="88">
        <v>-1</v>
      </c>
      <c r="CK120" s="88">
        <v>56.6</v>
      </c>
      <c r="CL120" s="88">
        <v>1.4</v>
      </c>
      <c r="CM120" s="89">
        <v>53</v>
      </c>
      <c r="CN120" s="88">
        <v>61.6</v>
      </c>
      <c r="CO120" s="89">
        <v>4.5</v>
      </c>
      <c r="CP120" s="88">
        <v>0.47969000000000001</v>
      </c>
      <c r="CQ120" s="88">
        <v>47.94679</v>
      </c>
      <c r="CR120" s="88">
        <v>0</v>
      </c>
      <c r="CS120" s="88">
        <v>34.099150000000002</v>
      </c>
      <c r="CT120" s="88">
        <v>58.343170000000001</v>
      </c>
      <c r="CU120" s="88">
        <v>19.194990000000001</v>
      </c>
      <c r="CV120" s="88">
        <v>87.5</v>
      </c>
      <c r="CW120" s="88">
        <v>1.2</v>
      </c>
      <c r="CX120" s="88">
        <v>79.75</v>
      </c>
      <c r="CY120" s="88">
        <v>1</v>
      </c>
      <c r="CZ120" s="88">
        <v>0.5</v>
      </c>
      <c r="DA120" s="88">
        <v>13</v>
      </c>
      <c r="DB120" s="88">
        <v>7.5</v>
      </c>
      <c r="DC120" s="88">
        <v>0</v>
      </c>
      <c r="DD120" s="88">
        <v>2</v>
      </c>
      <c r="DE120" s="88">
        <v>1</v>
      </c>
      <c r="DF120" s="88">
        <v>6</v>
      </c>
      <c r="DG120" s="89">
        <v>1</v>
      </c>
      <c r="DH120" s="89">
        <v>9.6197807239999999</v>
      </c>
      <c r="DI120" s="89">
        <v>6.9974777960000001</v>
      </c>
      <c r="DJ120" s="88">
        <v>3</v>
      </c>
      <c r="DK120" s="88">
        <v>1.2087186461166517</v>
      </c>
      <c r="DL120" s="89">
        <v>300.95739707278517</v>
      </c>
      <c r="DM120" s="89">
        <v>3</v>
      </c>
      <c r="DN120" s="89">
        <v>1.0289999999999999</v>
      </c>
      <c r="DO120" s="88"/>
      <c r="DP120" s="88">
        <v>13</v>
      </c>
      <c r="DQ120" s="89">
        <v>-0.31509035510959499</v>
      </c>
      <c r="DR120" s="88"/>
      <c r="DS120" s="88">
        <v>9.73</v>
      </c>
      <c r="DT120" s="88">
        <v>0.81982880829596505</v>
      </c>
      <c r="DU120" s="88">
        <v>9.6373669141873203E-2</v>
      </c>
      <c r="DV120" s="88"/>
      <c r="DW120" s="89">
        <v>58.5</v>
      </c>
      <c r="DX120" s="88">
        <v>71.900000000000006</v>
      </c>
      <c r="DY120" s="88">
        <v>19.8</v>
      </c>
      <c r="DZ120" s="89">
        <v>18</v>
      </c>
      <c r="EA120" s="88">
        <v>1</v>
      </c>
      <c r="EB120" s="89">
        <v>49.713621539999998</v>
      </c>
      <c r="EC120" s="88">
        <v>8</v>
      </c>
      <c r="ED120" s="77"/>
    </row>
    <row r="121" spans="1:134" ht="15.75" customHeight="1" x14ac:dyDescent="0.25">
      <c r="A121" s="112" t="s">
        <v>210</v>
      </c>
      <c r="B121" s="113">
        <v>5</v>
      </c>
      <c r="C121" s="113" t="s">
        <v>170</v>
      </c>
      <c r="D121" s="77" t="s">
        <v>174</v>
      </c>
      <c r="E121" s="77"/>
      <c r="F121" s="77" t="s">
        <v>130</v>
      </c>
      <c r="G121" s="78">
        <f t="shared" si="7"/>
        <v>37.907747767001752</v>
      </c>
      <c r="H121" s="79">
        <f t="shared" si="72"/>
        <v>36.975959984872247</v>
      </c>
      <c r="I121" s="79">
        <f t="shared" si="72"/>
        <v>10.252371451262803</v>
      </c>
      <c r="J121" s="79">
        <f t="shared" si="72"/>
        <v>46.369413260744935</v>
      </c>
      <c r="K121" s="79">
        <f t="shared" si="72"/>
        <v>56.582339079494403</v>
      </c>
      <c r="L121" s="79">
        <f t="shared" si="72"/>
        <v>39.358655058634376</v>
      </c>
      <c r="M121" s="80">
        <f t="shared" si="9"/>
        <v>24.230370855398956</v>
      </c>
      <c r="N121" s="80">
        <f t="shared" si="10"/>
        <v>-48.089706284023485</v>
      </c>
      <c r="O121" s="80">
        <f t="shared" si="11"/>
        <v>19.253893721122477</v>
      </c>
      <c r="P121" s="80">
        <f t="shared" si="12"/>
        <v>37.578741656266537</v>
      </c>
      <c r="Q121" s="80">
        <f t="shared" si="13"/>
        <v>29.910058778438131</v>
      </c>
      <c r="R121" s="81">
        <f t="shared" ref="R121:BS125" si="75">IF(BY121="",VLOOKUP($B121,$Q$165:$BV$170,COLUMN(R$157)-$R$162),IF((BY121-BY$171)/(BY$170-BY$171)&lt;0,0,IF((BY121-BY$171)/(BY$170-BY$171)&gt;1,1,(BY121-BY$171)/(BY$170-BY$171))))</f>
        <v>0.38039538714991772</v>
      </c>
      <c r="S121" s="81">
        <f t="shared" si="75"/>
        <v>0.32480919109935019</v>
      </c>
      <c r="T121" s="81">
        <f t="shared" si="75"/>
        <v>5.3962637285314814E-2</v>
      </c>
      <c r="U121" s="81">
        <f t="shared" si="75"/>
        <v>0</v>
      </c>
      <c r="V121" s="81">
        <f t="shared" si="75"/>
        <v>0.2769331044266185</v>
      </c>
      <c r="W121" s="82">
        <f t="shared" si="75"/>
        <v>0</v>
      </c>
      <c r="X121" s="82">
        <f t="shared" si="75"/>
        <v>0.15937499999999999</v>
      </c>
      <c r="Y121" s="82">
        <f t="shared" si="75"/>
        <v>4.0999999999999995E-2</v>
      </c>
      <c r="Z121" s="82">
        <f t="shared" si="75"/>
        <v>0.33399999999999996</v>
      </c>
      <c r="AA121" s="82">
        <f t="shared" si="75"/>
        <v>0.66666666666666663</v>
      </c>
      <c r="AB121" s="82">
        <f t="shared" si="75"/>
        <v>1.7481509941408145E-2</v>
      </c>
      <c r="AC121" s="82">
        <f t="shared" si="75"/>
        <v>0</v>
      </c>
      <c r="AD121" s="82">
        <f t="shared" si="75"/>
        <v>0.22295081967213123</v>
      </c>
      <c r="AE121" s="82">
        <f t="shared" si="75"/>
        <v>0</v>
      </c>
      <c r="AF121" s="82">
        <f t="shared" si="75"/>
        <v>0.28000000000000003</v>
      </c>
      <c r="AG121" s="82">
        <f t="shared" si="75"/>
        <v>0.33782267115600451</v>
      </c>
      <c r="AH121" s="82">
        <f t="shared" si="75"/>
        <v>0.23913043478260873</v>
      </c>
      <c r="AI121" s="82">
        <f t="shared" si="75"/>
        <v>0.65367615984175387</v>
      </c>
      <c r="AJ121" s="82">
        <f t="shared" si="75"/>
        <v>0.17635624133848032</v>
      </c>
      <c r="AK121" s="82">
        <f t="shared" si="75"/>
        <v>0</v>
      </c>
      <c r="AL121" s="82">
        <f t="shared" si="75"/>
        <v>1</v>
      </c>
      <c r="AM121" s="82">
        <f t="shared" si="75"/>
        <v>0.59768371669538523</v>
      </c>
      <c r="AN121" s="82">
        <f t="shared" si="75"/>
        <v>0.88470159267712944</v>
      </c>
      <c r="AO121" s="82">
        <f t="shared" si="75"/>
        <v>0.67957276368491326</v>
      </c>
      <c r="AP121" s="82">
        <f t="shared" si="75"/>
        <v>0.33146067415730346</v>
      </c>
      <c r="AQ121" s="82">
        <f t="shared" si="75"/>
        <v>0.64334743118629956</v>
      </c>
      <c r="AR121" s="83">
        <f t="shared" si="75"/>
        <v>0.5</v>
      </c>
      <c r="AS121" s="83">
        <f t="shared" si="75"/>
        <v>0</v>
      </c>
      <c r="AT121" s="83">
        <f t="shared" si="75"/>
        <v>0.36842105263157893</v>
      </c>
      <c r="AU121" s="83">
        <f t="shared" si="75"/>
        <v>0.22222222222222221</v>
      </c>
      <c r="AV121" s="83">
        <f t="shared" si="75"/>
        <v>1</v>
      </c>
      <c r="AW121" s="83">
        <f t="shared" si="75"/>
        <v>0</v>
      </c>
      <c r="AX121" s="83">
        <f t="shared" si="75"/>
        <v>0.66666666666666696</v>
      </c>
      <c r="AY121" s="83">
        <f t="shared" si="75"/>
        <v>0.7142857142857143</v>
      </c>
      <c r="AZ121" s="83">
        <f t="shared" si="75"/>
        <v>0</v>
      </c>
      <c r="BA121" s="83">
        <f t="shared" si="75"/>
        <v>0.62513869345781059</v>
      </c>
      <c r="BB121" s="83">
        <f t="shared" si="75"/>
        <v>0</v>
      </c>
      <c r="BC121" s="83">
        <f t="shared" si="75"/>
        <v>0.66666666666666663</v>
      </c>
      <c r="BD121" s="83">
        <f t="shared" si="75"/>
        <v>6.6894589798654244E-2</v>
      </c>
      <c r="BE121" s="83">
        <f t="shared" si="75"/>
        <v>0</v>
      </c>
      <c r="BF121" s="83">
        <f t="shared" si="75"/>
        <v>0.75</v>
      </c>
      <c r="BG121" s="83">
        <f t="shared" si="75"/>
        <v>7.4999999999997291E-4</v>
      </c>
      <c r="BH121" s="84">
        <f t="shared" si="75"/>
        <v>0.35968379446640319</v>
      </c>
      <c r="BI121" s="84">
        <f t="shared" si="75"/>
        <v>0.8571428571428571</v>
      </c>
      <c r="BJ121" s="84">
        <f t="shared" si="75"/>
        <v>0.37924683698012052</v>
      </c>
      <c r="BK121" s="84">
        <f t="shared" si="75"/>
        <v>6.0937654105539418E-2</v>
      </c>
      <c r="BL121" s="84">
        <f t="shared" si="75"/>
        <v>0.1013886980149834</v>
      </c>
      <c r="BM121" s="84">
        <f t="shared" si="75"/>
        <v>1.770808361679382E-2</v>
      </c>
      <c r="BN121" s="84">
        <f t="shared" si="75"/>
        <v>4.5447651448696095E-3</v>
      </c>
      <c r="BO121" s="84">
        <f t="shared" si="75"/>
        <v>3.0219929667611781E-2</v>
      </c>
      <c r="BP121" s="85">
        <f t="shared" si="75"/>
        <v>0.30625946159415512</v>
      </c>
      <c r="BQ121" s="85">
        <f t="shared" si="75"/>
        <v>0.82233088834555823</v>
      </c>
      <c r="BR121" s="85">
        <f t="shared" si="75"/>
        <v>0</v>
      </c>
      <c r="BS121" s="85">
        <f t="shared" si="75"/>
        <v>7.3744480002602295E-2</v>
      </c>
      <c r="BT121" s="86">
        <v>1</v>
      </c>
      <c r="BU121" s="85">
        <f t="shared" si="73"/>
        <v>0.24932999822713275</v>
      </c>
      <c r="BV121" s="85">
        <f t="shared" si="73"/>
        <v>3.340275818103091E-2</v>
      </c>
      <c r="BW121" s="87"/>
      <c r="BX121" s="87"/>
      <c r="BY121" s="88">
        <v>23.733000000000001</v>
      </c>
      <c r="BZ121" s="88">
        <v>1.37931034482759E-2</v>
      </c>
      <c r="CA121" s="88">
        <v>93.276026806560225</v>
      </c>
      <c r="CB121" s="88">
        <v>0.33538736800000002</v>
      </c>
      <c r="CC121" s="89">
        <v>6.5007000000000001</v>
      </c>
      <c r="CD121" s="88">
        <v>31.056180000000001</v>
      </c>
      <c r="CE121" s="88">
        <v>6.1</v>
      </c>
      <c r="CF121" s="88">
        <v>4.0999999999999996</v>
      </c>
      <c r="CG121" s="88">
        <v>16.7</v>
      </c>
      <c r="CH121" s="88">
        <v>2</v>
      </c>
      <c r="CI121" s="88">
        <v>2.4691358024691398E-2</v>
      </c>
      <c r="CJ121" s="88">
        <v>-1</v>
      </c>
      <c r="CK121" s="88">
        <v>51.2</v>
      </c>
      <c r="CL121" s="88">
        <v>0.157</v>
      </c>
      <c r="CM121" s="89">
        <v>44</v>
      </c>
      <c r="CN121" s="88">
        <v>41</v>
      </c>
      <c r="CO121" s="89">
        <v>2.7</v>
      </c>
      <c r="CP121" s="88"/>
      <c r="CQ121" s="88">
        <v>34.48807</v>
      </c>
      <c r="CR121" s="88">
        <v>0</v>
      </c>
      <c r="CS121" s="88">
        <v>42.045020000000001</v>
      </c>
      <c r="CT121" s="88"/>
      <c r="CU121" s="88">
        <v>20.24701</v>
      </c>
      <c r="CV121" s="88">
        <v>66</v>
      </c>
      <c r="CW121" s="88">
        <v>6</v>
      </c>
      <c r="CX121" s="88">
        <v>60</v>
      </c>
      <c r="CY121" s="88">
        <v>0.5</v>
      </c>
      <c r="CZ121" s="88">
        <v>0</v>
      </c>
      <c r="DA121" s="88">
        <v>10</v>
      </c>
      <c r="DB121" s="88">
        <v>2</v>
      </c>
      <c r="DC121" s="88">
        <v>1</v>
      </c>
      <c r="DD121" s="88">
        <v>1</v>
      </c>
      <c r="DE121" s="88">
        <v>0.66666666666666696</v>
      </c>
      <c r="DF121" s="88">
        <v>6</v>
      </c>
      <c r="DG121" s="89">
        <v>0</v>
      </c>
      <c r="DH121" s="89">
        <v>250.62347840000001</v>
      </c>
      <c r="DI121" s="89">
        <v>0</v>
      </c>
      <c r="DJ121" s="88">
        <v>2</v>
      </c>
      <c r="DK121" s="88">
        <v>0.60560889014214492</v>
      </c>
      <c r="DL121" s="89">
        <v>38.694389831296441</v>
      </c>
      <c r="DM121" s="89">
        <v>4</v>
      </c>
      <c r="DN121" s="89">
        <v>1.0029999999999999</v>
      </c>
      <c r="DO121" s="88"/>
      <c r="DP121" s="88">
        <v>13</v>
      </c>
      <c r="DQ121" s="89">
        <v>-0.198230691628242</v>
      </c>
      <c r="DR121" s="88"/>
      <c r="DS121" s="88">
        <v>25.75333333</v>
      </c>
      <c r="DT121" s="88">
        <v>0.78450537027507705</v>
      </c>
      <c r="DU121" s="88">
        <v>9.4853272001811498E-2</v>
      </c>
      <c r="DV121" s="88"/>
      <c r="DW121" s="89">
        <v>47.3</v>
      </c>
      <c r="DX121" s="88">
        <v>89.1</v>
      </c>
      <c r="DY121" s="88">
        <v>11.9</v>
      </c>
      <c r="DZ121" s="89">
        <v>9.2981483469999997</v>
      </c>
      <c r="EA121" s="88">
        <v>1</v>
      </c>
      <c r="EB121" s="89">
        <v>25.72702911</v>
      </c>
      <c r="EC121" s="88">
        <v>3.5150000000000001</v>
      </c>
      <c r="ED121" s="77"/>
    </row>
    <row r="122" spans="1:134" ht="15.75" customHeight="1" x14ac:dyDescent="0.25">
      <c r="A122" s="112" t="s">
        <v>211</v>
      </c>
      <c r="B122" s="113">
        <v>2</v>
      </c>
      <c r="C122" s="113" t="s">
        <v>120</v>
      </c>
      <c r="D122" s="77" t="s">
        <v>124</v>
      </c>
      <c r="E122" s="77"/>
      <c r="F122" s="77" t="s">
        <v>164</v>
      </c>
      <c r="G122" s="78">
        <f t="shared" si="7"/>
        <v>37.519044008815868</v>
      </c>
      <c r="H122" s="79">
        <f t="shared" si="72"/>
        <v>38.051173153348387</v>
      </c>
      <c r="I122" s="79">
        <f t="shared" si="72"/>
        <v>32.180671370809769</v>
      </c>
      <c r="J122" s="79">
        <f t="shared" si="72"/>
        <v>34.180787876470816</v>
      </c>
      <c r="K122" s="79">
        <f t="shared" si="72"/>
        <v>43.014094396158896</v>
      </c>
      <c r="L122" s="79">
        <f t="shared" si="72"/>
        <v>40.168493247291444</v>
      </c>
      <c r="M122" s="80">
        <f t="shared" si="9"/>
        <v>25.523028435066543</v>
      </c>
      <c r="N122" s="80">
        <f t="shared" si="10"/>
        <v>-11.906516300009368</v>
      </c>
      <c r="O122" s="80">
        <f t="shared" si="11"/>
        <v>0.90272323221850526</v>
      </c>
      <c r="P122" s="80">
        <f t="shared" si="12"/>
        <v>18.071774014684731</v>
      </c>
      <c r="Q122" s="80">
        <f t="shared" si="13"/>
        <v>30.846078767718261</v>
      </c>
      <c r="R122" s="81">
        <f t="shared" si="75"/>
        <v>0.49927924217462938</v>
      </c>
      <c r="S122" s="81">
        <f t="shared" si="75"/>
        <v>0.33770674692644786</v>
      </c>
      <c r="T122" s="81">
        <f t="shared" si="75"/>
        <v>7.8852512314702399E-3</v>
      </c>
      <c r="U122" s="81">
        <f t="shared" si="75"/>
        <v>0</v>
      </c>
      <c r="V122" s="81">
        <f t="shared" si="75"/>
        <v>0.4819028793681493</v>
      </c>
      <c r="W122" s="82">
        <f t="shared" si="75"/>
        <v>0.57734862471218817</v>
      </c>
      <c r="X122" s="82">
        <f t="shared" si="75"/>
        <v>0.13125000000000001</v>
      </c>
      <c r="Y122" s="82">
        <f t="shared" si="75"/>
        <v>3.2000000000000001E-2</v>
      </c>
      <c r="Z122" s="82">
        <f t="shared" si="75"/>
        <v>0.17</v>
      </c>
      <c r="AA122" s="82">
        <f t="shared" si="75"/>
        <v>1</v>
      </c>
      <c r="AB122" s="82">
        <f t="shared" si="75"/>
        <v>9.0312129798610308E-2</v>
      </c>
      <c r="AC122" s="82">
        <f t="shared" si="75"/>
        <v>0.5</v>
      </c>
      <c r="AD122" s="82">
        <f t="shared" si="75"/>
        <v>0.55081967213114758</v>
      </c>
      <c r="AE122" s="82">
        <f t="shared" si="75"/>
        <v>6.6698861420160099E-2</v>
      </c>
      <c r="AF122" s="82">
        <f t="shared" si="75"/>
        <v>0.57999999999999996</v>
      </c>
      <c r="AG122" s="82">
        <f t="shared" si="75"/>
        <v>0.44332210998877669</v>
      </c>
      <c r="AH122" s="82">
        <f t="shared" si="75"/>
        <v>0.54347826086956519</v>
      </c>
      <c r="AI122" s="82">
        <f t="shared" si="75"/>
        <v>0.58970281637089061</v>
      </c>
      <c r="AJ122" s="82">
        <f t="shared" si="75"/>
        <v>0.16067603659475507</v>
      </c>
      <c r="AK122" s="82">
        <f t="shared" si="75"/>
        <v>0</v>
      </c>
      <c r="AL122" s="82">
        <f t="shared" si="75"/>
        <v>0.22649996466727745</v>
      </c>
      <c r="AM122" s="82">
        <f t="shared" si="75"/>
        <v>0.59530587750868658</v>
      </c>
      <c r="AN122" s="82">
        <f t="shared" si="75"/>
        <v>0.2660240243442959</v>
      </c>
      <c r="AO122" s="82">
        <f t="shared" si="75"/>
        <v>0.87120081677530825</v>
      </c>
      <c r="AP122" s="82">
        <f t="shared" si="75"/>
        <v>0.13483146067415733</v>
      </c>
      <c r="AQ122" s="82">
        <f t="shared" si="75"/>
        <v>0.79477223878527359</v>
      </c>
      <c r="AR122" s="83">
        <f t="shared" si="75"/>
        <v>1</v>
      </c>
      <c r="AS122" s="83">
        <f t="shared" si="75"/>
        <v>0</v>
      </c>
      <c r="AT122" s="83">
        <f t="shared" si="75"/>
        <v>5.2631578947368418E-2</v>
      </c>
      <c r="AU122" s="83">
        <f t="shared" si="75"/>
        <v>0.44444444444444442</v>
      </c>
      <c r="AV122" s="83">
        <f t="shared" si="75"/>
        <v>0</v>
      </c>
      <c r="AW122" s="83">
        <f t="shared" si="75"/>
        <v>0</v>
      </c>
      <c r="AX122" s="83">
        <f t="shared" si="75"/>
        <v>1</v>
      </c>
      <c r="AY122" s="83">
        <f t="shared" si="75"/>
        <v>0.42857142857142855</v>
      </c>
      <c r="AZ122" s="83">
        <f t="shared" si="75"/>
        <v>0</v>
      </c>
      <c r="BA122" s="83">
        <f t="shared" si="75"/>
        <v>4.728545384159881E-4</v>
      </c>
      <c r="BB122" s="83">
        <f t="shared" si="75"/>
        <v>2.2460748321953112E-3</v>
      </c>
      <c r="BC122" s="83">
        <f t="shared" si="75"/>
        <v>0</v>
      </c>
      <c r="BD122" s="83">
        <f t="shared" si="75"/>
        <v>0.26818010571167067</v>
      </c>
      <c r="BE122" s="83">
        <f t="shared" si="75"/>
        <v>0.42183309211087322</v>
      </c>
      <c r="BF122" s="83">
        <f t="shared" si="75"/>
        <v>0.25</v>
      </c>
      <c r="BG122" s="83">
        <f t="shared" si="75"/>
        <v>0</v>
      </c>
      <c r="BH122" s="84">
        <f t="shared" si="75"/>
        <v>0.38131313131313127</v>
      </c>
      <c r="BI122" s="84">
        <f t="shared" si="75"/>
        <v>0.42857142857142855</v>
      </c>
      <c r="BJ122" s="84">
        <f t="shared" si="75"/>
        <v>0.41393016417342143</v>
      </c>
      <c r="BK122" s="84">
        <f t="shared" si="75"/>
        <v>4.0197062586963032E-2</v>
      </c>
      <c r="BL122" s="84">
        <f t="shared" si="75"/>
        <v>4.0839721527165335E-2</v>
      </c>
      <c r="BM122" s="84">
        <f t="shared" si="75"/>
        <v>0.25299840017739728</v>
      </c>
      <c r="BN122" s="84">
        <f t="shared" si="75"/>
        <v>0.12776496075810415</v>
      </c>
      <c r="BO122" s="84">
        <f t="shared" si="75"/>
        <v>0.11953774359488825</v>
      </c>
      <c r="BP122" s="85">
        <f t="shared" si="75"/>
        <v>0.70907654841045231</v>
      </c>
      <c r="BQ122" s="85">
        <f t="shared" si="75"/>
        <v>1</v>
      </c>
      <c r="BR122" s="85">
        <f t="shared" si="75"/>
        <v>1</v>
      </c>
      <c r="BS122" s="85">
        <f t="shared" si="75"/>
        <v>0.39153885591737675</v>
      </c>
      <c r="BT122" s="86">
        <v>0</v>
      </c>
      <c r="BU122" s="85">
        <f t="shared" si="73"/>
        <v>0.61993941100000449</v>
      </c>
      <c r="BV122" s="85">
        <f t="shared" si="73"/>
        <v>3.3851753767621352E-3</v>
      </c>
      <c r="BW122" s="87"/>
      <c r="BX122" s="87"/>
      <c r="BY122" s="88">
        <v>29.506</v>
      </c>
      <c r="BZ122" s="88">
        <v>2.2499999999999999E-2</v>
      </c>
      <c r="CA122" s="88">
        <v>20.397832635612453</v>
      </c>
      <c r="CB122" s="88">
        <v>0.71033243600000007</v>
      </c>
      <c r="CC122" s="89">
        <v>11.312139999999999</v>
      </c>
      <c r="CD122" s="88">
        <v>83.255780000000001</v>
      </c>
      <c r="CE122" s="88">
        <v>5.2</v>
      </c>
      <c r="CF122" s="88">
        <v>3.2</v>
      </c>
      <c r="CG122" s="88">
        <v>8.5</v>
      </c>
      <c r="CH122" s="88">
        <v>3</v>
      </c>
      <c r="CI122" s="88"/>
      <c r="CJ122" s="88">
        <v>0</v>
      </c>
      <c r="CK122" s="88">
        <v>61.2</v>
      </c>
      <c r="CL122" s="88">
        <v>3.7480000000000002</v>
      </c>
      <c r="CM122" s="89">
        <v>59</v>
      </c>
      <c r="CN122" s="88">
        <v>50.4</v>
      </c>
      <c r="CO122" s="89">
        <v>4.0999999999999996</v>
      </c>
      <c r="CP122" s="88">
        <v>0.41449140000000001</v>
      </c>
      <c r="CQ122" s="88">
        <v>34.19276</v>
      </c>
      <c r="CR122" s="88">
        <v>0</v>
      </c>
      <c r="CS122" s="88">
        <v>12.412890000000001</v>
      </c>
      <c r="CT122" s="88">
        <v>38.037779999999998</v>
      </c>
      <c r="CU122" s="88">
        <v>6.0926200000000001</v>
      </c>
      <c r="CV122" s="88">
        <v>84.3</v>
      </c>
      <c r="CW122" s="88">
        <v>2.5</v>
      </c>
      <c r="CX122" s="88">
        <v>73.650000000000006</v>
      </c>
      <c r="CY122" s="88">
        <v>1</v>
      </c>
      <c r="CZ122" s="88">
        <v>0</v>
      </c>
      <c r="DA122" s="88">
        <v>4</v>
      </c>
      <c r="DB122" s="88">
        <v>4</v>
      </c>
      <c r="DC122" s="88">
        <v>0</v>
      </c>
      <c r="DD122" s="88">
        <v>1</v>
      </c>
      <c r="DE122" s="88">
        <v>1</v>
      </c>
      <c r="DF122" s="88">
        <v>4</v>
      </c>
      <c r="DG122" s="89">
        <v>0</v>
      </c>
      <c r="DH122" s="89">
        <v>0.189571451</v>
      </c>
      <c r="DI122" s="89">
        <v>0.53466598499999995</v>
      </c>
      <c r="DJ122" s="88">
        <v>0</v>
      </c>
      <c r="DK122" s="88"/>
      <c r="DL122" s="90"/>
      <c r="DM122" s="89">
        <v>2</v>
      </c>
      <c r="DN122" s="90">
        <v>1</v>
      </c>
      <c r="DO122" s="88"/>
      <c r="DP122" s="88">
        <v>10</v>
      </c>
      <c r="DQ122" s="89">
        <v>0.51907947638544905</v>
      </c>
      <c r="DR122" s="88"/>
      <c r="DS122" s="88">
        <v>10.7</v>
      </c>
      <c r="DT122" s="88">
        <v>3.8973417830474499</v>
      </c>
      <c r="DU122" s="88">
        <v>1.29738380503049</v>
      </c>
      <c r="DV122" s="88"/>
      <c r="DW122" s="89">
        <v>77.900000000000006</v>
      </c>
      <c r="DX122" s="88">
        <v>100</v>
      </c>
      <c r="DY122" s="88">
        <v>100</v>
      </c>
      <c r="DZ122" s="89">
        <v>39.799999999999997</v>
      </c>
      <c r="EA122" s="88">
        <v>0</v>
      </c>
      <c r="EB122" s="89">
        <v>55.723632119999998</v>
      </c>
      <c r="EC122" s="88">
        <v>0.88759999999999994</v>
      </c>
      <c r="ED122" s="77"/>
    </row>
    <row r="123" spans="1:134" ht="15.75" customHeight="1" x14ac:dyDescent="0.25">
      <c r="A123" s="112" t="s">
        <v>212</v>
      </c>
      <c r="B123" s="113">
        <v>5</v>
      </c>
      <c r="C123" s="113" t="s">
        <v>170</v>
      </c>
      <c r="D123" s="77" t="s">
        <v>174</v>
      </c>
      <c r="E123" s="77"/>
      <c r="F123" s="77" t="s">
        <v>130</v>
      </c>
      <c r="G123" s="78">
        <f t="shared" si="7"/>
        <v>37.199387031244164</v>
      </c>
      <c r="H123" s="79">
        <f t="shared" si="72"/>
        <v>35.526870419773402</v>
      </c>
      <c r="I123" s="79">
        <f t="shared" si="72"/>
        <v>20.807685898789892</v>
      </c>
      <c r="J123" s="79">
        <f t="shared" si="72"/>
        <v>49.317800992967989</v>
      </c>
      <c r="K123" s="79">
        <f t="shared" si="72"/>
        <v>57.49896539589713</v>
      </c>
      <c r="L123" s="79">
        <f t="shared" si="72"/>
        <v>22.845612448792384</v>
      </c>
      <c r="M123" s="80">
        <f t="shared" si="9"/>
        <v>22.488226446400489</v>
      </c>
      <c r="N123" s="80">
        <f t="shared" si="10"/>
        <v>-30.672717762472288</v>
      </c>
      <c r="O123" s="80">
        <f t="shared" si="11"/>
        <v>23.692980511928834</v>
      </c>
      <c r="P123" s="80">
        <f t="shared" si="12"/>
        <v>38.896568708387079</v>
      </c>
      <c r="Q123" s="80">
        <f t="shared" si="13"/>
        <v>10.824100394235654</v>
      </c>
      <c r="R123" s="81">
        <f t="shared" si="75"/>
        <v>0.30430395387149922</v>
      </c>
      <c r="S123" s="81">
        <f t="shared" si="75"/>
        <v>0.31505989623385566</v>
      </c>
      <c r="T123" s="81">
        <f t="shared" si="75"/>
        <v>1.6810243945405295E-2</v>
      </c>
      <c r="U123" s="81">
        <f t="shared" si="75"/>
        <v>0</v>
      </c>
      <c r="V123" s="81">
        <f t="shared" si="75"/>
        <v>0.23758873782061241</v>
      </c>
      <c r="W123" s="82">
        <f t="shared" si="75"/>
        <v>0.8950007540078071</v>
      </c>
      <c r="X123" s="82">
        <f t="shared" si="75"/>
        <v>6.25E-2</v>
      </c>
      <c r="Y123" s="82">
        <f t="shared" si="75"/>
        <v>0.10800000000000001</v>
      </c>
      <c r="Z123" s="82">
        <f t="shared" si="75"/>
        <v>0.20600000000000002</v>
      </c>
      <c r="AA123" s="82">
        <f t="shared" si="75"/>
        <v>0.66666666666666663</v>
      </c>
      <c r="AB123" s="82">
        <f t="shared" si="75"/>
        <v>5.2444529824224297E-2</v>
      </c>
      <c r="AC123" s="82">
        <f t="shared" si="75"/>
        <v>0</v>
      </c>
      <c r="AD123" s="82">
        <f t="shared" si="75"/>
        <v>0.3081967213114753</v>
      </c>
      <c r="AE123" s="82">
        <f t="shared" si="75"/>
        <v>1.7087984546518321E-2</v>
      </c>
      <c r="AF123" s="82">
        <f t="shared" si="75"/>
        <v>0.32</v>
      </c>
      <c r="AG123" s="82">
        <f t="shared" si="75"/>
        <v>0.53872053872053871</v>
      </c>
      <c r="AH123" s="82">
        <f t="shared" si="75"/>
        <v>0.54347826086956519</v>
      </c>
      <c r="AI123" s="82">
        <f t="shared" si="75"/>
        <v>0.5879072869608194</v>
      </c>
      <c r="AJ123" s="82">
        <f t="shared" si="75"/>
        <v>0.86298843006801795</v>
      </c>
      <c r="AK123" s="82">
        <f t="shared" si="75"/>
        <v>0</v>
      </c>
      <c r="AL123" s="82">
        <f t="shared" si="75"/>
        <v>0.85265711132948263</v>
      </c>
      <c r="AM123" s="82">
        <f t="shared" si="75"/>
        <v>0.67721016943612578</v>
      </c>
      <c r="AN123" s="82">
        <f t="shared" si="75"/>
        <v>0.23856238575498526</v>
      </c>
      <c r="AO123" s="82">
        <f t="shared" si="75"/>
        <v>0.83559779051807648</v>
      </c>
      <c r="AP123" s="82">
        <f t="shared" si="75"/>
        <v>0.52247191011235972</v>
      </c>
      <c r="AQ123" s="82">
        <f t="shared" si="75"/>
        <v>0.78146016778756155</v>
      </c>
      <c r="AR123" s="83">
        <f t="shared" si="75"/>
        <v>0</v>
      </c>
      <c r="AS123" s="83">
        <f t="shared" si="75"/>
        <v>0</v>
      </c>
      <c r="AT123" s="83">
        <f t="shared" si="75"/>
        <v>0.21052631578947367</v>
      </c>
      <c r="AU123" s="83">
        <f t="shared" si="75"/>
        <v>0.22222222222222221</v>
      </c>
      <c r="AV123" s="83">
        <f t="shared" si="75"/>
        <v>1</v>
      </c>
      <c r="AW123" s="83">
        <f t="shared" si="75"/>
        <v>0.33333333333333331</v>
      </c>
      <c r="AX123" s="83">
        <f t="shared" si="75"/>
        <v>1</v>
      </c>
      <c r="AY123" s="83">
        <f t="shared" si="75"/>
        <v>0.42857142857142855</v>
      </c>
      <c r="AZ123" s="83">
        <f t="shared" si="75"/>
        <v>1</v>
      </c>
      <c r="BA123" s="83">
        <f t="shared" si="75"/>
        <v>4.6940365210424523E-2</v>
      </c>
      <c r="BB123" s="83">
        <f t="shared" si="75"/>
        <v>2.349436389651351E-2</v>
      </c>
      <c r="BC123" s="83">
        <f t="shared" si="75"/>
        <v>0.66666666666666663</v>
      </c>
      <c r="BD123" s="83">
        <f t="shared" si="75"/>
        <v>0.19519786059977412</v>
      </c>
      <c r="BE123" s="83">
        <f t="shared" si="75"/>
        <v>1.0011508197600172E-3</v>
      </c>
      <c r="BF123" s="83">
        <f t="shared" si="75"/>
        <v>0.5</v>
      </c>
      <c r="BG123" s="83">
        <f t="shared" si="75"/>
        <v>0</v>
      </c>
      <c r="BH123" s="84">
        <f t="shared" si="75"/>
        <v>0.33333333333333331</v>
      </c>
      <c r="BI123" s="84">
        <f t="shared" si="75"/>
        <v>0.8571428571428571</v>
      </c>
      <c r="BJ123" s="84">
        <f t="shared" si="75"/>
        <v>0.375849074094941</v>
      </c>
      <c r="BK123" s="84">
        <f t="shared" si="75"/>
        <v>6.0937654105539418E-2</v>
      </c>
      <c r="BL123" s="84">
        <f t="shared" si="75"/>
        <v>3.8882203419525019E-4</v>
      </c>
      <c r="BM123" s="84">
        <f t="shared" si="75"/>
        <v>4.6344630748246709E-3</v>
      </c>
      <c r="BN123" s="84">
        <f t="shared" si="75"/>
        <v>3.6156955564555705E-2</v>
      </c>
      <c r="BO123" s="84">
        <f t="shared" si="75"/>
        <v>3.0219929667611781E-2</v>
      </c>
      <c r="BP123" s="85">
        <f t="shared" si="75"/>
        <v>0.49318765220825383</v>
      </c>
      <c r="BQ123" s="85">
        <f t="shared" si="75"/>
        <v>0.74572127139364308</v>
      </c>
      <c r="BR123" s="85">
        <f t="shared" si="75"/>
        <v>0.39063977177457843</v>
      </c>
      <c r="BS123" s="85">
        <f t="shared" si="75"/>
        <v>0.15523734964050595</v>
      </c>
      <c r="BT123" s="86">
        <v>1</v>
      </c>
      <c r="BU123" s="85">
        <f t="shared" si="73"/>
        <v>0.6844885414252978</v>
      </c>
      <c r="BV123" s="85">
        <f t="shared" si="73"/>
        <v>0.21294386869678175</v>
      </c>
      <c r="BW123" s="87"/>
      <c r="BX123" s="87"/>
      <c r="BY123" s="88">
        <v>20.038</v>
      </c>
      <c r="BZ123" s="88">
        <v>7.21153846153856E-3</v>
      </c>
      <c r="CA123" s="88">
        <v>34.514027317758107</v>
      </c>
      <c r="CB123" s="88">
        <v>0.71348913800000002</v>
      </c>
      <c r="CC123" s="89"/>
      <c r="CD123" s="88">
        <v>95.790059999999997</v>
      </c>
      <c r="CE123" s="88">
        <v>3</v>
      </c>
      <c r="CF123" s="88">
        <v>10.8</v>
      </c>
      <c r="CG123" s="88">
        <v>10.3</v>
      </c>
      <c r="CH123" s="88">
        <v>2</v>
      </c>
      <c r="CI123" s="88">
        <v>4.9382716049382699E-2</v>
      </c>
      <c r="CJ123" s="88">
        <v>-1</v>
      </c>
      <c r="CK123" s="88">
        <v>53.8</v>
      </c>
      <c r="CL123" s="88">
        <v>1.077</v>
      </c>
      <c r="CM123" s="89">
        <v>46</v>
      </c>
      <c r="CN123" s="88">
        <v>58.9</v>
      </c>
      <c r="CO123" s="89">
        <v>4.0999999999999996</v>
      </c>
      <c r="CP123" s="88">
        <v>0.41411720000000002</v>
      </c>
      <c r="CQ123" s="88">
        <v>47.419620000000002</v>
      </c>
      <c r="CR123" s="88">
        <v>0</v>
      </c>
      <c r="CS123" s="88">
        <v>33.147320000000001</v>
      </c>
      <c r="CT123" s="88">
        <v>42.147300000000001</v>
      </c>
      <c r="CU123" s="88">
        <v>5.46434</v>
      </c>
      <c r="CV123" s="88">
        <v>80.900000000000006</v>
      </c>
      <c r="CW123" s="88">
        <v>9.4</v>
      </c>
      <c r="CX123" s="88">
        <v>72.45</v>
      </c>
      <c r="CY123" s="88">
        <v>0</v>
      </c>
      <c r="CZ123" s="88">
        <v>0</v>
      </c>
      <c r="DA123" s="88">
        <v>7</v>
      </c>
      <c r="DB123" s="88">
        <v>2</v>
      </c>
      <c r="DC123" s="88">
        <v>1</v>
      </c>
      <c r="DD123" s="88">
        <v>2</v>
      </c>
      <c r="DE123" s="88">
        <v>1</v>
      </c>
      <c r="DF123" s="88">
        <v>4</v>
      </c>
      <c r="DG123" s="89">
        <v>1</v>
      </c>
      <c r="DH123" s="89">
        <v>18.8187961</v>
      </c>
      <c r="DI123" s="89">
        <v>5.5927064560000002</v>
      </c>
      <c r="DJ123" s="88">
        <v>2</v>
      </c>
      <c r="DK123" s="88">
        <v>1.5318476927264715</v>
      </c>
      <c r="DL123" s="89">
        <v>40.453278991095225</v>
      </c>
      <c r="DM123" s="89">
        <v>3</v>
      </c>
      <c r="DN123" s="89">
        <v>1</v>
      </c>
      <c r="DO123" s="88">
        <v>50</v>
      </c>
      <c r="DP123" s="88">
        <v>13</v>
      </c>
      <c r="DQ123" s="89">
        <v>-0.26850220429065902</v>
      </c>
      <c r="DR123" s="88"/>
      <c r="DS123" s="88">
        <v>0.64333333299999995</v>
      </c>
      <c r="DT123" s="88">
        <v>0.61154439736003396</v>
      </c>
      <c r="DU123" s="88">
        <v>0.40336296074561201</v>
      </c>
      <c r="DV123" s="88"/>
      <c r="DW123" s="89">
        <v>61.5</v>
      </c>
      <c r="DX123" s="88">
        <v>84.4</v>
      </c>
      <c r="DY123" s="88">
        <v>47.210514068603501</v>
      </c>
      <c r="DZ123" s="89">
        <v>17.119820499999999</v>
      </c>
      <c r="EA123" s="88">
        <v>1</v>
      </c>
      <c r="EB123" s="89">
        <v>60.948147669999997</v>
      </c>
      <c r="EC123" s="88">
        <v>19.23</v>
      </c>
      <c r="ED123" s="77"/>
    </row>
    <row r="124" spans="1:134" ht="15.75" customHeight="1" x14ac:dyDescent="0.25">
      <c r="A124" s="112" t="s">
        <v>213</v>
      </c>
      <c r="B124" s="113">
        <v>6</v>
      </c>
      <c r="C124" s="113" t="s">
        <v>170</v>
      </c>
      <c r="D124" s="77" t="s">
        <v>174</v>
      </c>
      <c r="E124" s="77"/>
      <c r="F124" s="77" t="s">
        <v>167</v>
      </c>
      <c r="G124" s="78">
        <f t="shared" si="7"/>
        <v>36.662704367572402</v>
      </c>
      <c r="H124" s="79">
        <f t="shared" si="72"/>
        <v>35.130957681907709</v>
      </c>
      <c r="I124" s="79">
        <f t="shared" si="72"/>
        <v>21.38138712722084</v>
      </c>
      <c r="J124" s="79">
        <f t="shared" si="72"/>
        <v>15.975688664583506</v>
      </c>
      <c r="K124" s="79">
        <f t="shared" si="72"/>
        <v>59.697825686487235</v>
      </c>
      <c r="L124" s="79">
        <f t="shared" si="72"/>
        <v>51.127662677662691</v>
      </c>
      <c r="M124" s="80">
        <f t="shared" si="9"/>
        <v>22.012246783489218</v>
      </c>
      <c r="N124" s="80">
        <f t="shared" si="10"/>
        <v>-29.726071619427007</v>
      </c>
      <c r="O124" s="80">
        <f t="shared" si="11"/>
        <v>-26.506838459274196</v>
      </c>
      <c r="P124" s="80">
        <f t="shared" si="12"/>
        <v>42.057854308548883</v>
      </c>
      <c r="Q124" s="80">
        <f t="shared" si="13"/>
        <v>43.512808734782212</v>
      </c>
      <c r="R124" s="81">
        <f t="shared" si="75"/>
        <v>0.38383443163097203</v>
      </c>
      <c r="S124" s="81">
        <f t="shared" si="75"/>
        <v>0.33631927267865558</v>
      </c>
      <c r="T124" s="81">
        <f t="shared" si="75"/>
        <v>5.7772959015001723E-3</v>
      </c>
      <c r="U124" s="81">
        <f t="shared" si="75"/>
        <v>0</v>
      </c>
      <c r="V124" s="81">
        <f t="shared" si="75"/>
        <v>0.41408585705826467</v>
      </c>
      <c r="W124" s="82">
        <f t="shared" si="75"/>
        <v>0.63108851800763388</v>
      </c>
      <c r="X124" s="82">
        <f t="shared" si="75"/>
        <v>0.15312500000000001</v>
      </c>
      <c r="Y124" s="82">
        <f t="shared" si="75"/>
        <v>8.5000000000000006E-2</v>
      </c>
      <c r="Z124" s="82">
        <f t="shared" si="75"/>
        <v>0</v>
      </c>
      <c r="AA124" s="82">
        <f t="shared" si="75"/>
        <v>0.33333333333333331</v>
      </c>
      <c r="AB124" s="82">
        <f t="shared" si="75"/>
        <v>2.6222264912112148E-2</v>
      </c>
      <c r="AC124" s="82">
        <f t="shared" si="75"/>
        <v>0</v>
      </c>
      <c r="AD124" s="82">
        <f t="shared" si="75"/>
        <v>0.43606557377049182</v>
      </c>
      <c r="AE124" s="82">
        <f t="shared" si="75"/>
        <v>5.4737272237597279E-2</v>
      </c>
      <c r="AF124" s="82">
        <f t="shared" si="75"/>
        <v>0.18</v>
      </c>
      <c r="AG124" s="82">
        <f t="shared" si="75"/>
        <v>0.47586980920314254</v>
      </c>
      <c r="AH124" s="82">
        <f t="shared" si="75"/>
        <v>0</v>
      </c>
      <c r="AI124" s="82">
        <f t="shared" si="75"/>
        <v>1</v>
      </c>
      <c r="AJ124" s="82">
        <f t="shared" si="75"/>
        <v>0.11577684208290652</v>
      </c>
      <c r="AK124" s="82">
        <f t="shared" si="75"/>
        <v>0</v>
      </c>
      <c r="AL124" s="82">
        <f t="shared" si="75"/>
        <v>0.30692418684910022</v>
      </c>
      <c r="AM124" s="82">
        <f t="shared" si="75"/>
        <v>0.44014807474529971</v>
      </c>
      <c r="AN124" s="82">
        <f t="shared" si="75"/>
        <v>0.38672008518055856</v>
      </c>
      <c r="AO124" s="82">
        <f t="shared" si="75"/>
        <v>0.69946857247571936</v>
      </c>
      <c r="AP124" s="82">
        <f t="shared" si="75"/>
        <v>0.75280898876404512</v>
      </c>
      <c r="AQ124" s="82">
        <f t="shared" si="75"/>
        <v>0.59398183456978426</v>
      </c>
      <c r="AR124" s="83">
        <f t="shared" si="75"/>
        <v>0</v>
      </c>
      <c r="AS124" s="83">
        <f t="shared" si="75"/>
        <v>0</v>
      </c>
      <c r="AT124" s="83">
        <f t="shared" si="75"/>
        <v>0.36842105263157893</v>
      </c>
      <c r="AU124" s="83">
        <f t="shared" si="75"/>
        <v>0.33333333333333331</v>
      </c>
      <c r="AV124" s="83">
        <f t="shared" si="75"/>
        <v>0</v>
      </c>
      <c r="AW124" s="83">
        <f t="shared" si="75"/>
        <v>0</v>
      </c>
      <c r="AX124" s="83">
        <f t="shared" si="75"/>
        <v>0</v>
      </c>
      <c r="AY124" s="83">
        <f t="shared" si="75"/>
        <v>0.42857142857142855</v>
      </c>
      <c r="AZ124" s="83">
        <f t="shared" si="75"/>
        <v>0</v>
      </c>
      <c r="BA124" s="83">
        <f t="shared" si="75"/>
        <v>0</v>
      </c>
      <c r="BB124" s="83">
        <f t="shared" si="75"/>
        <v>0</v>
      </c>
      <c r="BC124" s="83">
        <f t="shared" si="75"/>
        <v>0.66666666666666663</v>
      </c>
      <c r="BD124" s="83">
        <f t="shared" si="75"/>
        <v>0.53250183805591833</v>
      </c>
      <c r="BE124" s="83">
        <f t="shared" si="75"/>
        <v>2.0269194049385278E-2</v>
      </c>
      <c r="BF124" s="83">
        <f t="shared" si="75"/>
        <v>1</v>
      </c>
      <c r="BG124" s="83">
        <f t="shared" si="75"/>
        <v>0.10649999999999998</v>
      </c>
      <c r="BH124" s="84">
        <f t="shared" si="75"/>
        <v>0.56060606060606055</v>
      </c>
      <c r="BI124" s="84">
        <f t="shared" si="75"/>
        <v>0.8571428571428571</v>
      </c>
      <c r="BJ124" s="84">
        <f t="shared" si="75"/>
        <v>0.37660114305068743</v>
      </c>
      <c r="BK124" s="84">
        <f t="shared" si="75"/>
        <v>0</v>
      </c>
      <c r="BL124" s="84">
        <f t="shared" si="75"/>
        <v>4.6524567846025107E-2</v>
      </c>
      <c r="BM124" s="84">
        <f t="shared" si="75"/>
        <v>7.4021844220760313E-3</v>
      </c>
      <c r="BN124" s="84">
        <f t="shared" si="75"/>
        <v>4.0221886877335952E-2</v>
      </c>
      <c r="BO124" s="84">
        <f t="shared" si="75"/>
        <v>1.7887249312212673E-2</v>
      </c>
      <c r="BP124" s="85">
        <f t="shared" si="75"/>
        <v>0.90127032185875078</v>
      </c>
      <c r="BQ124" s="85">
        <f t="shared" si="75"/>
        <v>0.85434858539993019</v>
      </c>
      <c r="BR124" s="85">
        <f t="shared" si="75"/>
        <v>0.67726351565836707</v>
      </c>
      <c r="BS124" s="85">
        <f t="shared" si="75"/>
        <v>0.23837662497994314</v>
      </c>
      <c r="BT124" s="86">
        <v>1</v>
      </c>
      <c r="BU124" s="85">
        <f t="shared" si="73"/>
        <v>0.58417548863609203</v>
      </c>
      <c r="BV124" s="85">
        <f t="shared" si="73"/>
        <v>1.4071955827060154E-2</v>
      </c>
      <c r="BW124" s="87"/>
      <c r="BX124" s="87"/>
      <c r="BY124" s="88">
        <v>23.9</v>
      </c>
      <c r="BZ124" s="88">
        <v>2.1563342318059401E-2</v>
      </c>
      <c r="CA124" s="88">
        <v>17.06378982203525</v>
      </c>
      <c r="CB124" s="88">
        <v>0.19481605499999999</v>
      </c>
      <c r="CC124" s="89">
        <v>9.7202099999999998</v>
      </c>
      <c r="CD124" s="88">
        <v>85.376310000000004</v>
      </c>
      <c r="CE124" s="88">
        <v>5.9</v>
      </c>
      <c r="CF124" s="88">
        <v>8.5</v>
      </c>
      <c r="CG124" s="88">
        <v>0</v>
      </c>
      <c r="CH124" s="88">
        <v>1</v>
      </c>
      <c r="CI124" s="88">
        <v>3.0864197530864199E-2</v>
      </c>
      <c r="CJ124" s="88">
        <v>-1</v>
      </c>
      <c r="CK124" s="88">
        <v>57.7</v>
      </c>
      <c r="CL124" s="88">
        <v>3.1040000000000001</v>
      </c>
      <c r="CM124" s="89">
        <v>39</v>
      </c>
      <c r="CN124" s="88">
        <v>53.3</v>
      </c>
      <c r="CO124" s="89">
        <v>1.6</v>
      </c>
      <c r="CP124" s="88"/>
      <c r="CQ124" s="88">
        <v>33.347160000000002</v>
      </c>
      <c r="CR124" s="88">
        <v>0</v>
      </c>
      <c r="CS124" s="88">
        <v>15.076040000000001</v>
      </c>
      <c r="CT124" s="88">
        <v>30.252790000000001</v>
      </c>
      <c r="CU124" s="88">
        <v>8.8539600000000007</v>
      </c>
      <c r="CV124" s="88">
        <v>67.900000000000006</v>
      </c>
      <c r="CW124" s="88">
        <v>13.5</v>
      </c>
      <c r="CX124" s="88">
        <v>55.55</v>
      </c>
      <c r="CY124" s="88">
        <v>0</v>
      </c>
      <c r="CZ124" s="88">
        <v>0</v>
      </c>
      <c r="DA124" s="88">
        <v>10</v>
      </c>
      <c r="DB124" s="88">
        <v>3</v>
      </c>
      <c r="DC124" s="88">
        <v>0</v>
      </c>
      <c r="DD124" s="88">
        <v>1</v>
      </c>
      <c r="DE124" s="88">
        <v>0</v>
      </c>
      <c r="DF124" s="88">
        <v>4</v>
      </c>
      <c r="DG124" s="89">
        <v>0</v>
      </c>
      <c r="DH124" s="89">
        <v>0</v>
      </c>
      <c r="DI124" s="89">
        <v>0</v>
      </c>
      <c r="DJ124" s="88">
        <v>2</v>
      </c>
      <c r="DK124" s="88">
        <v>3.9668910882311068</v>
      </c>
      <c r="DL124" s="89">
        <v>74.304674503357774</v>
      </c>
      <c r="DM124" s="89">
        <v>5</v>
      </c>
      <c r="DN124" s="89">
        <v>1.4259999999999999</v>
      </c>
      <c r="DO124" s="88">
        <v>65</v>
      </c>
      <c r="DP124" s="88">
        <v>13</v>
      </c>
      <c r="DQ124" s="89">
        <v>-0.25294813976859798</v>
      </c>
      <c r="DR124" s="88">
        <v>0</v>
      </c>
      <c r="DS124" s="88">
        <v>12.11333333</v>
      </c>
      <c r="DT124" s="88">
        <v>0.64816070999061504</v>
      </c>
      <c r="DU124" s="88">
        <v>0.44303343841329701</v>
      </c>
      <c r="DV124" s="88">
        <v>0.41549999999999998</v>
      </c>
      <c r="DW124" s="89">
        <v>92.5</v>
      </c>
      <c r="DX124" s="88"/>
      <c r="DY124" s="88">
        <v>72.041015625</v>
      </c>
      <c r="DZ124" s="89">
        <v>25.0995144</v>
      </c>
      <c r="EA124" s="88">
        <v>1</v>
      </c>
      <c r="EB124" s="89">
        <v>52.8289507</v>
      </c>
      <c r="EC124" s="88">
        <v>1.823</v>
      </c>
      <c r="ED124" s="77"/>
    </row>
    <row r="125" spans="1:134" ht="15.75" customHeight="1" x14ac:dyDescent="0.25">
      <c r="A125" s="112" t="s">
        <v>214</v>
      </c>
      <c r="B125" s="113">
        <v>5</v>
      </c>
      <c r="C125" s="113" t="s">
        <v>170</v>
      </c>
      <c r="D125" s="77" t="s">
        <v>174</v>
      </c>
      <c r="E125" s="77"/>
      <c r="F125" s="77" t="s">
        <v>130</v>
      </c>
      <c r="G125" s="78">
        <f t="shared" si="7"/>
        <v>36.171960974938379</v>
      </c>
      <c r="H125" s="79">
        <f t="shared" si="72"/>
        <v>43.209868562031758</v>
      </c>
      <c r="I125" s="79">
        <f t="shared" si="72"/>
        <v>9.6153272708117079</v>
      </c>
      <c r="J125" s="79">
        <f t="shared" si="72"/>
        <v>50.716469888603712</v>
      </c>
      <c r="K125" s="79">
        <f t="shared" si="72"/>
        <v>55.637766105295142</v>
      </c>
      <c r="L125" s="79">
        <f t="shared" si="72"/>
        <v>21.680373047949576</v>
      </c>
      <c r="M125" s="80">
        <f t="shared" si="9"/>
        <v>31.724986257701744</v>
      </c>
      <c r="N125" s="80">
        <f t="shared" si="10"/>
        <v>-49.140872616755253</v>
      </c>
      <c r="O125" s="80">
        <f t="shared" si="11"/>
        <v>25.798813659812268</v>
      </c>
      <c r="P125" s="80">
        <f t="shared" si="12"/>
        <v>36.220735895547293</v>
      </c>
      <c r="Q125" s="80">
        <f t="shared" si="13"/>
        <v>9.4773037294669358</v>
      </c>
      <c r="R125" s="81">
        <f t="shared" si="75"/>
        <v>0.34194810543657334</v>
      </c>
      <c r="S125" s="81">
        <f t="shared" si="75"/>
        <v>0.33188172742494837</v>
      </c>
      <c r="T125" s="81">
        <f t="shared" si="75"/>
        <v>2.493955086168741E-2</v>
      </c>
      <c r="U125" s="81">
        <f t="shared" si="75"/>
        <v>0</v>
      </c>
      <c r="V125" s="81">
        <f t="shared" si="75"/>
        <v>3.4055610699542896E-2</v>
      </c>
      <c r="W125" s="82">
        <f t="shared" si="75"/>
        <v>0.43182163331712703</v>
      </c>
      <c r="X125" s="82">
        <f t="shared" si="75"/>
        <v>0.13437499999999999</v>
      </c>
      <c r="Y125" s="82">
        <f t="shared" si="75"/>
        <v>0.04</v>
      </c>
      <c r="Z125" s="82">
        <f t="shared" si="75"/>
        <v>0.72799999999999998</v>
      </c>
      <c r="AA125" s="82">
        <f t="shared" si="75"/>
        <v>1</v>
      </c>
      <c r="AB125" s="82">
        <f t="shared" si="75"/>
        <v>0.21539717606377881</v>
      </c>
      <c r="AC125" s="82">
        <f t="shared" si="75"/>
        <v>0.5</v>
      </c>
      <c r="AD125" s="82">
        <f t="shared" si="75"/>
        <v>0.25573770491803288</v>
      </c>
      <c r="AE125" s="82">
        <f t="shared" si="75"/>
        <v>5.9436467987889806E-3</v>
      </c>
      <c r="AF125" s="82">
        <f t="shared" si="75"/>
        <v>0.26</v>
      </c>
      <c r="AG125" s="82">
        <f t="shared" si="75"/>
        <v>0.41638608305274977</v>
      </c>
      <c r="AH125" s="82">
        <f t="shared" si="75"/>
        <v>0.19565217391304349</v>
      </c>
      <c r="AI125" s="82">
        <f t="shared" si="75"/>
        <v>9.7614517781355256E-2</v>
      </c>
      <c r="AJ125" s="82">
        <f t="shared" si="75"/>
        <v>0</v>
      </c>
      <c r="AK125" s="82">
        <f t="shared" si="75"/>
        <v>0</v>
      </c>
      <c r="AL125" s="82">
        <f t="shared" si="75"/>
        <v>0.87794265710528951</v>
      </c>
      <c r="AM125" s="82">
        <f t="shared" si="75"/>
        <v>0.69861121131662873</v>
      </c>
      <c r="AN125" s="82">
        <f t="shared" si="75"/>
        <v>1</v>
      </c>
      <c r="AO125" s="82">
        <f t="shared" si="75"/>
        <v>1</v>
      </c>
      <c r="AP125" s="82">
        <f t="shared" si="75"/>
        <v>8.4269662921348326E-2</v>
      </c>
      <c r="AQ125" s="82">
        <f t="shared" si="75"/>
        <v>1</v>
      </c>
      <c r="AR125" s="83">
        <f t="shared" si="75"/>
        <v>1</v>
      </c>
      <c r="AS125" s="83">
        <f t="shared" si="75"/>
        <v>0</v>
      </c>
      <c r="AT125" s="83">
        <f t="shared" si="75"/>
        <v>0.31578947368421051</v>
      </c>
      <c r="AU125" s="83">
        <f t="shared" si="75"/>
        <v>1</v>
      </c>
      <c r="AV125" s="83">
        <f t="shared" si="75"/>
        <v>1</v>
      </c>
      <c r="AW125" s="83">
        <f t="shared" si="75"/>
        <v>0.33333333333333331</v>
      </c>
      <c r="AX125" s="83">
        <f t="shared" si="75"/>
        <v>0.66666666666666696</v>
      </c>
      <c r="AY125" s="83">
        <f t="shared" si="75"/>
        <v>0.8571428571428571</v>
      </c>
      <c r="AZ125" s="83">
        <f t="shared" si="75"/>
        <v>1</v>
      </c>
      <c r="BA125" s="83">
        <f t="shared" si="75"/>
        <v>5.1302231680737205E-3</v>
      </c>
      <c r="BB125" s="83">
        <f t="shared" si="75"/>
        <v>0</v>
      </c>
      <c r="BC125" s="83">
        <f t="shared" si="75"/>
        <v>0.66666666666666663</v>
      </c>
      <c r="BD125" s="83">
        <f t="shared" si="75"/>
        <v>0.28883808917391862</v>
      </c>
      <c r="BE125" s="83">
        <f t="shared" ref="BE125:BS125" si="76">IF(DL125="",VLOOKUP($B125,$Q$165:$BV$170,COLUMN(BE$157)-$R$162),IF((DL125-DL$171)/(DL$170-DL$171)&lt;0,0,IF((DL125-DL$171)/(DL$170-DL$171)&gt;1,1,(DL125-DL$171)/(DL$170-DL$171))))</f>
        <v>0.20678577132086018</v>
      </c>
      <c r="BF125" s="83">
        <f t="shared" si="76"/>
        <v>0.75</v>
      </c>
      <c r="BG125" s="83">
        <f t="shared" si="76"/>
        <v>4.0000000000000036E-3</v>
      </c>
      <c r="BH125" s="84">
        <f t="shared" si="76"/>
        <v>0.35968379446640319</v>
      </c>
      <c r="BI125" s="84">
        <f t="shared" si="76"/>
        <v>0.7142857142857143</v>
      </c>
      <c r="BJ125" s="84">
        <f t="shared" si="76"/>
        <v>0.37550683708295057</v>
      </c>
      <c r="BK125" s="84">
        <f t="shared" si="76"/>
        <v>6.0937654105539418E-2</v>
      </c>
      <c r="BL125" s="84">
        <f t="shared" si="76"/>
        <v>2.8343785719991452E-2</v>
      </c>
      <c r="BM125" s="84">
        <f t="shared" si="76"/>
        <v>3.0208487311122923E-3</v>
      </c>
      <c r="BN125" s="84">
        <f t="shared" si="76"/>
        <v>0</v>
      </c>
      <c r="BO125" s="84">
        <f t="shared" si="76"/>
        <v>3.0219929667611781E-2</v>
      </c>
      <c r="BP125" s="85">
        <f t="shared" si="76"/>
        <v>0.26018561179490551</v>
      </c>
      <c r="BQ125" s="85">
        <f t="shared" si="76"/>
        <v>0.57294213528932347</v>
      </c>
      <c r="BR125" s="85">
        <f t="shared" si="76"/>
        <v>0</v>
      </c>
      <c r="BS125" s="85">
        <f t="shared" si="76"/>
        <v>2.7568906777648842E-2</v>
      </c>
      <c r="BT125" s="86">
        <v>1</v>
      </c>
      <c r="BU125" s="85">
        <f t="shared" si="73"/>
        <v>0.4940473488563662</v>
      </c>
      <c r="BV125" s="85">
        <f t="shared" si="73"/>
        <v>6.0685238099046357E-2</v>
      </c>
      <c r="BW125" s="87"/>
      <c r="BX125" s="87"/>
      <c r="BY125" s="88">
        <v>21.866</v>
      </c>
      <c r="BZ125" s="88">
        <v>1.8567639257294499E-2</v>
      </c>
      <c r="CA125" s="88">
        <v>47.371727345006164</v>
      </c>
      <c r="CB125" s="88">
        <v>0.28020927000000001</v>
      </c>
      <c r="CC125" s="89">
        <v>0.79941799999999996</v>
      </c>
      <c r="CD125" s="88">
        <v>77.513409999999993</v>
      </c>
      <c r="CE125" s="88">
        <v>5.3</v>
      </c>
      <c r="CF125" s="88">
        <v>4</v>
      </c>
      <c r="CG125" s="88">
        <v>36.4</v>
      </c>
      <c r="CH125" s="88">
        <v>3</v>
      </c>
      <c r="CI125" s="88">
        <v>0.16446208112874799</v>
      </c>
      <c r="CJ125" s="88">
        <v>0</v>
      </c>
      <c r="CK125" s="88">
        <v>52.2</v>
      </c>
      <c r="CL125" s="88">
        <v>0.47699999999999998</v>
      </c>
      <c r="CM125" s="89">
        <v>43</v>
      </c>
      <c r="CN125" s="88">
        <v>48</v>
      </c>
      <c r="CO125" s="89">
        <v>2.5</v>
      </c>
      <c r="CP125" s="88">
        <v>0.31193700000000002</v>
      </c>
      <c r="CQ125" s="88">
        <v>28.381900000000002</v>
      </c>
      <c r="CR125" s="88">
        <v>0</v>
      </c>
      <c r="CS125" s="88">
        <v>33.98462</v>
      </c>
      <c r="CT125" s="88">
        <v>43.221089999999997</v>
      </c>
      <c r="CU125" s="88">
        <v>22.88486</v>
      </c>
      <c r="CV125" s="88">
        <v>96.6</v>
      </c>
      <c r="CW125" s="88">
        <v>1.6</v>
      </c>
      <c r="CX125" s="88">
        <v>92.15</v>
      </c>
      <c r="CY125" s="88">
        <v>1</v>
      </c>
      <c r="CZ125" s="88">
        <v>0</v>
      </c>
      <c r="DA125" s="88">
        <v>9</v>
      </c>
      <c r="DB125" s="88">
        <v>9</v>
      </c>
      <c r="DC125" s="88">
        <v>1</v>
      </c>
      <c r="DD125" s="88">
        <v>2</v>
      </c>
      <c r="DE125" s="88">
        <v>0.66666666666666696</v>
      </c>
      <c r="DF125" s="88">
        <v>7</v>
      </c>
      <c r="DG125" s="89">
        <v>1</v>
      </c>
      <c r="DH125" s="89">
        <v>2.0567505879999999</v>
      </c>
      <c r="DI125" s="89">
        <v>0</v>
      </c>
      <c r="DJ125" s="88">
        <v>2</v>
      </c>
      <c r="DK125" s="88">
        <v>2.2078492681086108</v>
      </c>
      <c r="DL125" s="89">
        <v>401.98955415436598</v>
      </c>
      <c r="DM125" s="89">
        <v>4</v>
      </c>
      <c r="DN125" s="89">
        <v>1.016</v>
      </c>
      <c r="DO125" s="88"/>
      <c r="DP125" s="88">
        <v>12</v>
      </c>
      <c r="DQ125" s="89">
        <v>-0.27558024750154198</v>
      </c>
      <c r="DR125" s="88"/>
      <c r="DS125" s="88">
        <v>7.5933333330000004</v>
      </c>
      <c r="DT125" s="88">
        <v>0.590196653182955</v>
      </c>
      <c r="DU125" s="88">
        <v>5.0482382819824298E-2</v>
      </c>
      <c r="DV125" s="88"/>
      <c r="DW125" s="89">
        <v>43.8</v>
      </c>
      <c r="DX125" s="88">
        <v>73.8</v>
      </c>
      <c r="DY125" s="88">
        <v>7</v>
      </c>
      <c r="DZ125" s="89">
        <v>4.8662244640000001</v>
      </c>
      <c r="EA125" s="88">
        <v>1</v>
      </c>
      <c r="EB125" s="89">
        <v>45.534106219999998</v>
      </c>
      <c r="EC125" s="88">
        <v>5.9029999999999996</v>
      </c>
      <c r="ED125" s="77"/>
    </row>
    <row r="126" spans="1:134" ht="15.75" customHeight="1" x14ac:dyDescent="0.25">
      <c r="A126" s="112" t="s">
        <v>215</v>
      </c>
      <c r="B126" s="113">
        <v>5</v>
      </c>
      <c r="C126" s="113" t="s">
        <v>120</v>
      </c>
      <c r="D126" s="77" t="s">
        <v>124</v>
      </c>
      <c r="E126" s="77"/>
      <c r="F126" s="77" t="s">
        <v>130</v>
      </c>
      <c r="G126" s="78">
        <f t="shared" si="7"/>
        <v>35.509713594631322</v>
      </c>
      <c r="H126" s="79">
        <f t="shared" si="72"/>
        <v>31.274459662981663</v>
      </c>
      <c r="I126" s="79">
        <f t="shared" si="72"/>
        <v>21.704066967093727</v>
      </c>
      <c r="J126" s="79">
        <f t="shared" si="72"/>
        <v>47.936172701636274</v>
      </c>
      <c r="K126" s="79">
        <f t="shared" si="72"/>
        <v>57.021325799708123</v>
      </c>
      <c r="L126" s="79">
        <f t="shared" si="72"/>
        <v>19.612542841736797</v>
      </c>
      <c r="M126" s="80">
        <f t="shared" si="9"/>
        <v>17.375834636302574</v>
      </c>
      <c r="N126" s="80">
        <f t="shared" si="10"/>
        <v>-29.193627882659062</v>
      </c>
      <c r="O126" s="80">
        <f t="shared" si="11"/>
        <v>21.612803664485959</v>
      </c>
      <c r="P126" s="80">
        <f t="shared" si="12"/>
        <v>38.209869701651101</v>
      </c>
      <c r="Q126" s="80">
        <f t="shared" si="13"/>
        <v>7.0872825689903438</v>
      </c>
      <c r="R126" s="81">
        <f t="shared" ref="R126:BS130" si="77">IF(BY126="",VLOOKUP($B126,$Q$165:$BV$170,COLUMN(R$157)-$R$162),IF((BY126-BY$171)/(BY$170-BY$171)&lt;0,0,IF((BY126-BY$171)/(BY$170-BY$171)&gt;1,1,(BY126-BY$171)/(BY$170-BY$171))))</f>
        <v>0.22798599670510714</v>
      </c>
      <c r="S126" s="81">
        <f t="shared" si="77"/>
        <v>0.30437741949206665</v>
      </c>
      <c r="T126" s="81">
        <f t="shared" si="77"/>
        <v>6.6789594108059E-2</v>
      </c>
      <c r="U126" s="81">
        <f t="shared" si="77"/>
        <v>0</v>
      </c>
      <c r="V126" s="81">
        <f t="shared" si="77"/>
        <v>0.21048049109862443</v>
      </c>
      <c r="W126" s="82">
        <f t="shared" si="77"/>
        <v>0.75615890569131905</v>
      </c>
      <c r="X126" s="82">
        <f t="shared" si="77"/>
        <v>4.0624999999999994E-2</v>
      </c>
      <c r="Y126" s="82">
        <f t="shared" si="77"/>
        <v>0.125</v>
      </c>
      <c r="Z126" s="82">
        <f t="shared" si="77"/>
        <v>0.622</v>
      </c>
      <c r="AA126" s="82">
        <f t="shared" si="77"/>
        <v>0</v>
      </c>
      <c r="AB126" s="82">
        <f t="shared" si="77"/>
        <v>0.17053391330598075</v>
      </c>
      <c r="AC126" s="82">
        <f t="shared" si="77"/>
        <v>0</v>
      </c>
      <c r="AD126" s="82">
        <f t="shared" si="77"/>
        <v>0.19344262295081957</v>
      </c>
      <c r="AE126" s="82">
        <f t="shared" si="77"/>
        <v>1.3763257118445735E-2</v>
      </c>
      <c r="AF126" s="82">
        <f t="shared" si="77"/>
        <v>0.28000000000000003</v>
      </c>
      <c r="AG126" s="82">
        <f t="shared" si="77"/>
        <v>0.39169472502805835</v>
      </c>
      <c r="AH126" s="82">
        <f t="shared" si="77"/>
        <v>0.45652173913043481</v>
      </c>
      <c r="AI126" s="82">
        <f t="shared" si="77"/>
        <v>0.70378083217174126</v>
      </c>
      <c r="AJ126" s="82">
        <f t="shared" si="77"/>
        <v>0.77164238771989857</v>
      </c>
      <c r="AK126" s="82">
        <f t="shared" si="77"/>
        <v>0</v>
      </c>
      <c r="AL126" s="82">
        <f t="shared" si="77"/>
        <v>0.47199594851448545</v>
      </c>
      <c r="AM126" s="82">
        <f t="shared" si="77"/>
        <v>0.6636258222776199</v>
      </c>
      <c r="AN126" s="82">
        <f t="shared" si="77"/>
        <v>0.56091275374304039</v>
      </c>
      <c r="AO126" s="82">
        <f t="shared" si="77"/>
        <v>0.846069268829027</v>
      </c>
      <c r="AP126" s="82">
        <f t="shared" si="77"/>
        <v>0.23595505617977533</v>
      </c>
      <c r="AQ126" s="82">
        <f t="shared" si="77"/>
        <v>0.78312417666227541</v>
      </c>
      <c r="AR126" s="83">
        <f t="shared" si="77"/>
        <v>0.5</v>
      </c>
      <c r="AS126" s="83">
        <f t="shared" si="77"/>
        <v>0</v>
      </c>
      <c r="AT126" s="83">
        <f t="shared" si="77"/>
        <v>0.36842105263157893</v>
      </c>
      <c r="AU126" s="83">
        <f t="shared" si="77"/>
        <v>0.66666666666666663</v>
      </c>
      <c r="AV126" s="83">
        <f t="shared" si="77"/>
        <v>0</v>
      </c>
      <c r="AW126" s="83">
        <f t="shared" si="77"/>
        <v>0.33333333333333331</v>
      </c>
      <c r="AX126" s="83">
        <f t="shared" si="77"/>
        <v>0.66666666666666696</v>
      </c>
      <c r="AY126" s="83">
        <f t="shared" si="77"/>
        <v>0.8571428571428571</v>
      </c>
      <c r="AZ126" s="83">
        <f t="shared" si="77"/>
        <v>0</v>
      </c>
      <c r="BA126" s="83">
        <f t="shared" si="77"/>
        <v>0.61100907388866188</v>
      </c>
      <c r="BB126" s="83">
        <f t="shared" si="77"/>
        <v>0</v>
      </c>
      <c r="BC126" s="83">
        <f t="shared" si="77"/>
        <v>0.66666666666666663</v>
      </c>
      <c r="BD126" s="83">
        <f t="shared" si="77"/>
        <v>0.14956888489184392</v>
      </c>
      <c r="BE126" s="83">
        <f t="shared" si="77"/>
        <v>3.6304407527527879E-2</v>
      </c>
      <c r="BF126" s="83">
        <f t="shared" si="77"/>
        <v>0.5</v>
      </c>
      <c r="BG126" s="83">
        <f t="shared" si="77"/>
        <v>6.2499999999999778E-3</v>
      </c>
      <c r="BH126" s="84">
        <f t="shared" si="77"/>
        <v>0.19696969696969696</v>
      </c>
      <c r="BI126" s="84">
        <f t="shared" si="77"/>
        <v>1</v>
      </c>
      <c r="BJ126" s="84">
        <f t="shared" si="77"/>
        <v>0.40404097594651744</v>
      </c>
      <c r="BK126" s="84">
        <f t="shared" si="77"/>
        <v>1.7137209852809736E-2</v>
      </c>
      <c r="BL126" s="84">
        <f t="shared" si="77"/>
        <v>2.103661296067829E-2</v>
      </c>
      <c r="BM126" s="84">
        <f t="shared" si="77"/>
        <v>3.838073474196483E-2</v>
      </c>
      <c r="BN126" s="84">
        <f t="shared" si="77"/>
        <v>1.9874459123186531E-2</v>
      </c>
      <c r="BO126" s="84">
        <f t="shared" si="77"/>
        <v>1.0461287877150427E-2</v>
      </c>
      <c r="BP126" s="85">
        <f t="shared" si="77"/>
        <v>0.49713683933390374</v>
      </c>
      <c r="BQ126" s="85">
        <f t="shared" si="77"/>
        <v>0.2290138549307254</v>
      </c>
      <c r="BR126" s="85">
        <f t="shared" si="77"/>
        <v>0.50133324098763721</v>
      </c>
      <c r="BS126" s="85">
        <f t="shared" si="77"/>
        <v>0.19233188280971894</v>
      </c>
      <c r="BT126" s="86">
        <v>1</v>
      </c>
      <c r="BU126" s="85">
        <f t="shared" si="73"/>
        <v>0.75219694250952129</v>
      </c>
      <c r="BV126" s="85">
        <f t="shared" si="73"/>
        <v>7.398373333546597E-2</v>
      </c>
      <c r="BW126" s="87"/>
      <c r="BX126" s="87"/>
      <c r="BY126" s="88">
        <v>16.332000000000001</v>
      </c>
      <c r="BZ126" s="88">
        <v>0</v>
      </c>
      <c r="CA126" s="88">
        <v>113.56375425832864</v>
      </c>
      <c r="CB126" s="88">
        <v>0.68123543499999994</v>
      </c>
      <c r="CC126" s="89">
        <v>4.940798</v>
      </c>
      <c r="CD126" s="88">
        <v>90.311480000000003</v>
      </c>
      <c r="CE126" s="88">
        <v>2.2999999999999998</v>
      </c>
      <c r="CF126" s="88">
        <v>12.5</v>
      </c>
      <c r="CG126" s="88">
        <v>31.1</v>
      </c>
      <c r="CH126" s="88">
        <v>0</v>
      </c>
      <c r="CI126" s="88">
        <v>0.132779037540942</v>
      </c>
      <c r="CJ126" s="88">
        <v>-1</v>
      </c>
      <c r="CK126" s="88">
        <v>50.3</v>
      </c>
      <c r="CL126" s="88">
        <v>0.89800000000000002</v>
      </c>
      <c r="CM126" s="89">
        <v>44</v>
      </c>
      <c r="CN126" s="88">
        <v>45.8</v>
      </c>
      <c r="CO126" s="89">
        <v>3.7</v>
      </c>
      <c r="CP126" s="88">
        <v>0.43826599999999999</v>
      </c>
      <c r="CQ126" s="88"/>
      <c r="CR126" s="88">
        <v>0</v>
      </c>
      <c r="CS126" s="88">
        <v>20.542190000000002</v>
      </c>
      <c r="CT126" s="88">
        <v>41.465710000000001</v>
      </c>
      <c r="CU126" s="88">
        <v>12.839219999999999</v>
      </c>
      <c r="CV126" s="88">
        <v>81.900000000000006</v>
      </c>
      <c r="CW126" s="88">
        <v>4.3</v>
      </c>
      <c r="CX126" s="88">
        <v>72.599999999999994</v>
      </c>
      <c r="CY126" s="88">
        <v>0.5</v>
      </c>
      <c r="CZ126" s="88">
        <v>0</v>
      </c>
      <c r="DA126" s="88">
        <v>10</v>
      </c>
      <c r="DB126" s="88">
        <v>6</v>
      </c>
      <c r="DC126" s="88">
        <v>0</v>
      </c>
      <c r="DD126" s="88">
        <v>2</v>
      </c>
      <c r="DE126" s="88">
        <v>0.66666666666666696</v>
      </c>
      <c r="DF126" s="88">
        <v>7</v>
      </c>
      <c r="DG126" s="89">
        <v>0</v>
      </c>
      <c r="DH126" s="89">
        <v>244.95879239999999</v>
      </c>
      <c r="DI126" s="89">
        <v>0</v>
      </c>
      <c r="DJ126" s="88">
        <v>2</v>
      </c>
      <c r="DK126" s="88">
        <v>1.2024458968176668</v>
      </c>
      <c r="DL126" s="89">
        <v>102.47641706710567</v>
      </c>
      <c r="DM126" s="89">
        <v>3</v>
      </c>
      <c r="DN126" s="89">
        <v>1.0249999999999999</v>
      </c>
      <c r="DO126" s="88">
        <v>41</v>
      </c>
      <c r="DP126" s="88">
        <v>14</v>
      </c>
      <c r="DQ126" s="89">
        <v>0.31455425223308903</v>
      </c>
      <c r="DR126" s="88">
        <v>1.0401618029471251</v>
      </c>
      <c r="DS126" s="88">
        <v>5.7766666669999998</v>
      </c>
      <c r="DT126" s="88">
        <v>1.05799975844892</v>
      </c>
      <c r="DU126" s="88">
        <v>0.244458821475002</v>
      </c>
      <c r="DV126" s="88">
        <v>0.25769999999999998</v>
      </c>
      <c r="DW126" s="89">
        <v>61.8</v>
      </c>
      <c r="DX126" s="88">
        <v>52.7</v>
      </c>
      <c r="DY126" s="88">
        <v>56.8</v>
      </c>
      <c r="DZ126" s="89">
        <v>20.680147659999999</v>
      </c>
      <c r="EA126" s="88">
        <v>1</v>
      </c>
      <c r="EB126" s="89">
        <v>66.428370130000005</v>
      </c>
      <c r="EC126" s="88">
        <v>7.0670000000000002</v>
      </c>
      <c r="ED126" s="77"/>
    </row>
    <row r="127" spans="1:134" ht="15.75" customHeight="1" x14ac:dyDescent="0.25">
      <c r="A127" s="112" t="s">
        <v>216</v>
      </c>
      <c r="B127" s="113">
        <v>5</v>
      </c>
      <c r="C127" s="113" t="s">
        <v>170</v>
      </c>
      <c r="D127" s="77" t="s">
        <v>174</v>
      </c>
      <c r="E127" s="77"/>
      <c r="F127" s="77" t="s">
        <v>130</v>
      </c>
      <c r="G127" s="78">
        <f t="shared" si="7"/>
        <v>35.372053107541007</v>
      </c>
      <c r="H127" s="79">
        <f t="shared" si="72"/>
        <v>42.821991232641054</v>
      </c>
      <c r="I127" s="79">
        <f t="shared" si="72"/>
        <v>17.283513591813179</v>
      </c>
      <c r="J127" s="79">
        <f t="shared" si="72"/>
        <v>52.262969851906426</v>
      </c>
      <c r="K127" s="79">
        <f t="shared" si="72"/>
        <v>59.47668185511116</v>
      </c>
      <c r="L127" s="79">
        <f t="shared" si="72"/>
        <v>5.0151090062332271</v>
      </c>
      <c r="M127" s="80">
        <f t="shared" si="9"/>
        <v>31.258667034204212</v>
      </c>
      <c r="N127" s="80">
        <f t="shared" si="10"/>
        <v>-36.487842354327746</v>
      </c>
      <c r="O127" s="80">
        <f t="shared" si="11"/>
        <v>28.127220973426841</v>
      </c>
      <c r="P127" s="80">
        <f t="shared" si="12"/>
        <v>41.739917415202115</v>
      </c>
      <c r="Q127" s="80">
        <f t="shared" si="13"/>
        <v>-9.7845938794188285</v>
      </c>
      <c r="R127" s="81">
        <f t="shared" si="77"/>
        <v>0.3746911037891269</v>
      </c>
      <c r="S127" s="81">
        <f t="shared" si="77"/>
        <v>0.32111531148673383</v>
      </c>
      <c r="T127" s="81">
        <f t="shared" si="77"/>
        <v>2.6418089643810993E-2</v>
      </c>
      <c r="U127" s="81">
        <f t="shared" si="77"/>
        <v>0</v>
      </c>
      <c r="V127" s="81">
        <f t="shared" si="77"/>
        <v>7.9531522243853819E-2</v>
      </c>
      <c r="W127" s="82">
        <f t="shared" si="77"/>
        <v>0</v>
      </c>
      <c r="X127" s="82">
        <f t="shared" si="77"/>
        <v>7.1874999999999994E-2</v>
      </c>
      <c r="Y127" s="82">
        <f t="shared" si="77"/>
        <v>6.0999999999999999E-2</v>
      </c>
      <c r="Z127" s="82">
        <f t="shared" si="77"/>
        <v>0.34</v>
      </c>
      <c r="AA127" s="82">
        <f t="shared" si="77"/>
        <v>0.33333333333333331</v>
      </c>
      <c r="AB127" s="82">
        <f t="shared" si="77"/>
        <v>6.9926039765632442E-2</v>
      </c>
      <c r="AC127" s="82">
        <f t="shared" si="77"/>
        <v>0</v>
      </c>
      <c r="AD127" s="82">
        <f t="shared" si="77"/>
        <v>0.32131147540983612</v>
      </c>
      <c r="AE127" s="82">
        <f t="shared" si="77"/>
        <v>2.247441445792084E-3</v>
      </c>
      <c r="AF127" s="82">
        <f t="shared" si="77"/>
        <v>0.06</v>
      </c>
      <c r="AG127" s="82">
        <f t="shared" si="77"/>
        <v>0</v>
      </c>
      <c r="AH127" s="82">
        <f t="shared" si="77"/>
        <v>0.38509316770186336</v>
      </c>
      <c r="AI127" s="82">
        <f t="shared" si="77"/>
        <v>0.14037566006818397</v>
      </c>
      <c r="AJ127" s="82">
        <f t="shared" si="77"/>
        <v>1</v>
      </c>
      <c r="AK127" s="82">
        <f t="shared" si="77"/>
        <v>0</v>
      </c>
      <c r="AL127" s="82">
        <f t="shared" si="77"/>
        <v>0.65928897274790121</v>
      </c>
      <c r="AM127" s="82">
        <f t="shared" si="77"/>
        <v>0.56722636486226319</v>
      </c>
      <c r="AN127" s="82">
        <f t="shared" si="77"/>
        <v>0.16613050004239793</v>
      </c>
      <c r="AO127" s="82">
        <f t="shared" si="77"/>
        <v>0.93717113013429665</v>
      </c>
      <c r="AP127" s="82">
        <f t="shared" si="77"/>
        <v>1.1235955056179777E-2</v>
      </c>
      <c r="AQ127" s="82">
        <f t="shared" si="77"/>
        <v>0.96228246550648266</v>
      </c>
      <c r="AR127" s="83">
        <f t="shared" si="77"/>
        <v>0.5</v>
      </c>
      <c r="AS127" s="83">
        <f t="shared" si="77"/>
        <v>0.5</v>
      </c>
      <c r="AT127" s="83">
        <f t="shared" si="77"/>
        <v>0.52631578947368418</v>
      </c>
      <c r="AU127" s="83">
        <f t="shared" si="77"/>
        <v>0.66666666666666663</v>
      </c>
      <c r="AV127" s="83">
        <f t="shared" si="77"/>
        <v>1</v>
      </c>
      <c r="AW127" s="83">
        <f t="shared" si="77"/>
        <v>0.33333333333333331</v>
      </c>
      <c r="AX127" s="83">
        <f t="shared" si="77"/>
        <v>1</v>
      </c>
      <c r="AY127" s="83">
        <f t="shared" si="77"/>
        <v>1</v>
      </c>
      <c r="AZ127" s="83">
        <f t="shared" si="77"/>
        <v>0</v>
      </c>
      <c r="BA127" s="83">
        <f t="shared" si="77"/>
        <v>1.0744854937010581E-3</v>
      </c>
      <c r="BB127" s="83">
        <f t="shared" si="77"/>
        <v>0</v>
      </c>
      <c r="BC127" s="83">
        <f t="shared" si="77"/>
        <v>1</v>
      </c>
      <c r="BD127" s="83">
        <f t="shared" si="77"/>
        <v>0.28887294778589301</v>
      </c>
      <c r="BE127" s="83">
        <f t="shared" si="77"/>
        <v>8.5849715994950736E-3</v>
      </c>
      <c r="BF127" s="83">
        <f t="shared" si="77"/>
        <v>0.75</v>
      </c>
      <c r="BG127" s="83">
        <f t="shared" si="77"/>
        <v>3.2499999999999751E-3</v>
      </c>
      <c r="BH127" s="84">
        <f t="shared" si="77"/>
        <v>0.35968379446640319</v>
      </c>
      <c r="BI127" s="84">
        <f t="shared" si="77"/>
        <v>1</v>
      </c>
      <c r="BJ127" s="84">
        <f t="shared" si="77"/>
        <v>0.37441385623622925</v>
      </c>
      <c r="BK127" s="84">
        <f t="shared" si="77"/>
        <v>9.5510279066947663E-3</v>
      </c>
      <c r="BL127" s="84">
        <f t="shared" si="77"/>
        <v>0</v>
      </c>
      <c r="BM127" s="84">
        <f t="shared" si="77"/>
        <v>6.6329740709595533E-2</v>
      </c>
      <c r="BN127" s="84">
        <f t="shared" si="77"/>
        <v>4.6916207820272351E-3</v>
      </c>
      <c r="BO127" s="84">
        <f t="shared" si="77"/>
        <v>3.0306205096198267E-3</v>
      </c>
      <c r="BP127" s="85">
        <f t="shared" si="77"/>
        <v>0.18251826499045609</v>
      </c>
      <c r="BQ127" s="85">
        <f t="shared" si="77"/>
        <v>0.16218418907905466</v>
      </c>
      <c r="BR127" s="85">
        <f t="shared" si="77"/>
        <v>1.0858061191683109E-2</v>
      </c>
      <c r="BS127" s="85">
        <f t="shared" si="77"/>
        <v>0</v>
      </c>
      <c r="BT127" s="86">
        <v>1</v>
      </c>
      <c r="BU127" s="85">
        <f t="shared" si="73"/>
        <v>0.70668404208821467</v>
      </c>
      <c r="BV127" s="85">
        <f t="shared" si="73"/>
        <v>3.1232041604639396E-2</v>
      </c>
      <c r="BW127" s="87"/>
      <c r="BX127" s="87"/>
      <c r="BY127" s="88">
        <v>23.456</v>
      </c>
      <c r="BZ127" s="88">
        <v>1.1299435028248501E-2</v>
      </c>
      <c r="CA127" s="88">
        <v>49.710254889232786</v>
      </c>
      <c r="CB127" s="88">
        <v>0.15059162100000001</v>
      </c>
      <c r="CC127" s="89">
        <v>1.8669150000000001</v>
      </c>
      <c r="CD127" s="88">
        <v>54.182270000000003</v>
      </c>
      <c r="CE127" s="88">
        <v>3.3</v>
      </c>
      <c r="CF127" s="88">
        <v>6.1</v>
      </c>
      <c r="CG127" s="88">
        <v>17</v>
      </c>
      <c r="CH127" s="88">
        <v>1</v>
      </c>
      <c r="CI127" s="88">
        <v>6.1728395061728399E-2</v>
      </c>
      <c r="CJ127" s="88">
        <v>-1</v>
      </c>
      <c r="CK127" s="88">
        <v>54.2</v>
      </c>
      <c r="CL127" s="88">
        <v>0.27800000000000002</v>
      </c>
      <c r="CM127" s="89">
        <v>33</v>
      </c>
      <c r="CN127" s="88">
        <v>10.9</v>
      </c>
      <c r="CO127" s="89"/>
      <c r="CP127" s="88">
        <v>0.32084869999999999</v>
      </c>
      <c r="CQ127" s="88">
        <v>60.381010000000003</v>
      </c>
      <c r="CR127" s="88">
        <v>0</v>
      </c>
      <c r="CS127" s="88">
        <v>26.74417</v>
      </c>
      <c r="CT127" s="88">
        <v>36.628900000000002</v>
      </c>
      <c r="CU127" s="88">
        <v>3.80721</v>
      </c>
      <c r="CV127" s="88">
        <v>90.6</v>
      </c>
      <c r="CW127" s="88">
        <v>0.3</v>
      </c>
      <c r="CX127" s="88">
        <v>88.75</v>
      </c>
      <c r="CY127" s="88">
        <v>0.5</v>
      </c>
      <c r="CZ127" s="88">
        <v>0.5</v>
      </c>
      <c r="DA127" s="88">
        <v>13</v>
      </c>
      <c r="DB127" s="88">
        <v>6</v>
      </c>
      <c r="DC127" s="88">
        <v>1</v>
      </c>
      <c r="DD127" s="88">
        <v>2</v>
      </c>
      <c r="DE127" s="88">
        <v>1</v>
      </c>
      <c r="DF127" s="88">
        <v>8</v>
      </c>
      <c r="DG127" s="89">
        <v>0</v>
      </c>
      <c r="DH127" s="89">
        <v>0.43077047499999999</v>
      </c>
      <c r="DI127" s="89">
        <v>0</v>
      </c>
      <c r="DJ127" s="88">
        <v>3</v>
      </c>
      <c r="DK127" s="88">
        <v>2.20810091718048</v>
      </c>
      <c r="DL127" s="89">
        <v>53.777045896195723</v>
      </c>
      <c r="DM127" s="89">
        <v>4</v>
      </c>
      <c r="DN127" s="89">
        <v>1.0129999999999999</v>
      </c>
      <c r="DO127" s="88"/>
      <c r="DP127" s="88">
        <v>14</v>
      </c>
      <c r="DQ127" s="89">
        <v>-0.29818494947917901</v>
      </c>
      <c r="DR127" s="88">
        <v>0.57971014492753625</v>
      </c>
      <c r="DS127" s="88">
        <v>0.546666667</v>
      </c>
      <c r="DT127" s="88">
        <v>1.4277586365386801</v>
      </c>
      <c r="DU127" s="88">
        <v>9.6286465535960195E-2</v>
      </c>
      <c r="DV127" s="88">
        <v>9.98E-2</v>
      </c>
      <c r="DW127" s="89">
        <v>37.9</v>
      </c>
      <c r="DX127" s="88">
        <v>48.6</v>
      </c>
      <c r="DY127" s="88">
        <v>14.309644699096699</v>
      </c>
      <c r="DZ127" s="89">
        <v>2.2201653499999998</v>
      </c>
      <c r="EA127" s="88">
        <v>1</v>
      </c>
      <c r="EB127" s="89">
        <v>62.744620179999998</v>
      </c>
      <c r="EC127" s="88">
        <v>3.3250000000000002</v>
      </c>
      <c r="ED127" s="77"/>
    </row>
    <row r="128" spans="1:134" ht="15.75" customHeight="1" x14ac:dyDescent="0.25">
      <c r="A128" s="112" t="s">
        <v>217</v>
      </c>
      <c r="B128" s="113">
        <v>5</v>
      </c>
      <c r="C128" s="113" t="s">
        <v>170</v>
      </c>
      <c r="D128" s="77" t="s">
        <v>174</v>
      </c>
      <c r="E128" s="77"/>
      <c r="F128" s="77" t="s">
        <v>130</v>
      </c>
      <c r="G128" s="78">
        <f t="shared" si="7"/>
        <v>35.241362012205911</v>
      </c>
      <c r="H128" s="79">
        <f t="shared" si="72"/>
        <v>29.989087028150706</v>
      </c>
      <c r="I128" s="79">
        <f t="shared" si="72"/>
        <v>22.253440465816819</v>
      </c>
      <c r="J128" s="79">
        <f t="shared" si="72"/>
        <v>55.785539864594725</v>
      </c>
      <c r="K128" s="79">
        <f t="shared" si="72"/>
        <v>54.745596430819809</v>
      </c>
      <c r="L128" s="79">
        <f t="shared" si="72"/>
        <v>13.433146271647514</v>
      </c>
      <c r="M128" s="80">
        <f t="shared" si="9"/>
        <v>15.830516249376203</v>
      </c>
      <c r="N128" s="80">
        <f t="shared" si="10"/>
        <v>-28.287124152346578</v>
      </c>
      <c r="O128" s="80">
        <f t="shared" si="11"/>
        <v>33.430795480306571</v>
      </c>
      <c r="P128" s="80">
        <f t="shared" si="12"/>
        <v>34.938069981350914</v>
      </c>
      <c r="Q128" s="80">
        <f t="shared" si="13"/>
        <v>-5.493274303906559E-2</v>
      </c>
      <c r="R128" s="81">
        <f t="shared" si="77"/>
        <v>0.20385090609555193</v>
      </c>
      <c r="S128" s="81">
        <f t="shared" si="77"/>
        <v>0.31601069259307252</v>
      </c>
      <c r="T128" s="81">
        <f t="shared" si="77"/>
        <v>3.057438732372518E-2</v>
      </c>
      <c r="U128" s="81">
        <f t="shared" si="77"/>
        <v>0</v>
      </c>
      <c r="V128" s="81">
        <f t="shared" si="77"/>
        <v>0.27430252322792548</v>
      </c>
      <c r="W128" s="82">
        <f t="shared" si="77"/>
        <v>0.48743181570313232</v>
      </c>
      <c r="X128" s="82">
        <f t="shared" si="77"/>
        <v>0.1</v>
      </c>
      <c r="Y128" s="82">
        <f t="shared" si="77"/>
        <v>0.25200000000000006</v>
      </c>
      <c r="Z128" s="82">
        <f t="shared" si="77"/>
        <v>0.248</v>
      </c>
      <c r="AA128" s="82">
        <f t="shared" si="77"/>
        <v>1</v>
      </c>
      <c r="AB128" s="82">
        <f t="shared" si="77"/>
        <v>5.2444529824224297E-2</v>
      </c>
      <c r="AC128" s="82">
        <f t="shared" si="77"/>
        <v>0.5</v>
      </c>
      <c r="AD128" s="82">
        <f t="shared" si="77"/>
        <v>0</v>
      </c>
      <c r="AE128" s="82">
        <f t="shared" si="77"/>
        <v>1.7273723508980476E-3</v>
      </c>
      <c r="AF128" s="82">
        <f t="shared" si="77"/>
        <v>0.12</v>
      </c>
      <c r="AG128" s="82">
        <f t="shared" si="77"/>
        <v>2.6936026936026942E-2</v>
      </c>
      <c r="AH128" s="82">
        <f t="shared" si="77"/>
        <v>0.21739130434782611</v>
      </c>
      <c r="AI128" s="82">
        <f t="shared" si="77"/>
        <v>0.65367615984175387</v>
      </c>
      <c r="AJ128" s="82">
        <f t="shared" si="77"/>
        <v>0.67048260262407544</v>
      </c>
      <c r="AK128" s="82">
        <f t="shared" si="77"/>
        <v>0</v>
      </c>
      <c r="AL128" s="82">
        <f t="shared" si="77"/>
        <v>0.43434334588198614</v>
      </c>
      <c r="AM128" s="82">
        <f t="shared" si="77"/>
        <v>0.20370063294898258</v>
      </c>
      <c r="AN128" s="82">
        <f t="shared" si="77"/>
        <v>0.62305898211680333</v>
      </c>
      <c r="AO128" s="82">
        <f t="shared" si="77"/>
        <v>0.96020838241838791</v>
      </c>
      <c r="AP128" s="82">
        <f t="shared" si="77"/>
        <v>0.25842696629213491</v>
      </c>
      <c r="AQ128" s="82">
        <f t="shared" si="77"/>
        <v>0.94952506413367521</v>
      </c>
      <c r="AR128" s="83">
        <f t="shared" si="77"/>
        <v>0.5</v>
      </c>
      <c r="AS128" s="83">
        <f t="shared" si="77"/>
        <v>0</v>
      </c>
      <c r="AT128" s="83">
        <f t="shared" si="77"/>
        <v>0.36842105263157893</v>
      </c>
      <c r="AU128" s="83">
        <f t="shared" si="77"/>
        <v>0.22222222222222221</v>
      </c>
      <c r="AV128" s="83">
        <f t="shared" si="77"/>
        <v>1</v>
      </c>
      <c r="AW128" s="83">
        <f t="shared" si="77"/>
        <v>0.33333333333333331</v>
      </c>
      <c r="AX128" s="83">
        <f t="shared" si="77"/>
        <v>0.66666666666666696</v>
      </c>
      <c r="AY128" s="83">
        <f t="shared" si="77"/>
        <v>1</v>
      </c>
      <c r="AZ128" s="83">
        <f t="shared" si="77"/>
        <v>1</v>
      </c>
      <c r="BA128" s="83">
        <f t="shared" si="77"/>
        <v>2.3002191866175983E-2</v>
      </c>
      <c r="BB128" s="83">
        <f t="shared" si="77"/>
        <v>0.14715770939563427</v>
      </c>
      <c r="BC128" s="83">
        <f t="shared" si="77"/>
        <v>0.66666666666666663</v>
      </c>
      <c r="BD128" s="83">
        <f t="shared" si="77"/>
        <v>9.376326876752876E-2</v>
      </c>
      <c r="BE128" s="83">
        <f t="shared" si="77"/>
        <v>4.482819294763439E-2</v>
      </c>
      <c r="BF128" s="83">
        <f t="shared" si="77"/>
        <v>0.5</v>
      </c>
      <c r="BG128" s="83">
        <f t="shared" si="77"/>
        <v>0</v>
      </c>
      <c r="BH128" s="84">
        <f t="shared" si="77"/>
        <v>0.27272727272727271</v>
      </c>
      <c r="BI128" s="84">
        <f t="shared" si="77"/>
        <v>0.8571428571428571</v>
      </c>
      <c r="BJ128" s="84">
        <f t="shared" si="77"/>
        <v>0.38618037919990528</v>
      </c>
      <c r="BK128" s="84">
        <f t="shared" si="77"/>
        <v>6.0937654105539418E-2</v>
      </c>
      <c r="BL128" s="84">
        <f t="shared" si="77"/>
        <v>9.9873200343828683E-2</v>
      </c>
      <c r="BM128" s="84">
        <f t="shared" si="77"/>
        <v>4.3726295218147214E-2</v>
      </c>
      <c r="BN128" s="84">
        <f t="shared" si="77"/>
        <v>5.64593869195016E-3</v>
      </c>
      <c r="BO128" s="84">
        <f t="shared" si="77"/>
        <v>3.0219929667611781E-2</v>
      </c>
      <c r="BP128" s="85">
        <f t="shared" si="77"/>
        <v>0</v>
      </c>
      <c r="BQ128" s="85">
        <f t="shared" si="77"/>
        <v>0.14914425427872857</v>
      </c>
      <c r="BR128" s="85">
        <f t="shared" si="77"/>
        <v>0</v>
      </c>
      <c r="BS128" s="85">
        <f t="shared" si="77"/>
        <v>2.915556700221927E-3</v>
      </c>
      <c r="BT128" s="86">
        <v>1</v>
      </c>
      <c r="BU128" s="85">
        <f t="shared" si="73"/>
        <v>0.16991892787858359</v>
      </c>
      <c r="BV128" s="85">
        <f t="shared" si="73"/>
        <v>0.29200365137377793</v>
      </c>
      <c r="BW128" s="87"/>
      <c r="BX128" s="87"/>
      <c r="BY128" s="88">
        <v>15.16</v>
      </c>
      <c r="BZ128" s="88">
        <v>7.8534031413613706E-3</v>
      </c>
      <c r="CA128" s="88">
        <v>56.284053780408655</v>
      </c>
      <c r="CB128" s="88">
        <v>0.124165497</v>
      </c>
      <c r="CC128" s="89">
        <v>6.4389500000000002</v>
      </c>
      <c r="CD128" s="88">
        <v>79.707740000000001</v>
      </c>
      <c r="CE128" s="88">
        <v>4.2</v>
      </c>
      <c r="CF128" s="88"/>
      <c r="CG128" s="88">
        <v>12.4</v>
      </c>
      <c r="CH128" s="88">
        <v>3</v>
      </c>
      <c r="CI128" s="88">
        <v>4.9382716049382699E-2</v>
      </c>
      <c r="CJ128" s="88">
        <v>0</v>
      </c>
      <c r="CK128" s="88">
        <v>44.4</v>
      </c>
      <c r="CL128" s="88">
        <v>0.25</v>
      </c>
      <c r="CM128" s="89">
        <v>36</v>
      </c>
      <c r="CN128" s="88">
        <v>13.3</v>
      </c>
      <c r="CO128" s="89">
        <v>2.6</v>
      </c>
      <c r="CP128" s="88"/>
      <c r="CQ128" s="88">
        <v>43.7941</v>
      </c>
      <c r="CR128" s="88">
        <v>0</v>
      </c>
      <c r="CS128" s="88">
        <v>19.295369999999998</v>
      </c>
      <c r="CT128" s="88">
        <v>18.389119999999998</v>
      </c>
      <c r="CU128" s="88">
        <v>14.26103</v>
      </c>
      <c r="CV128" s="88">
        <v>92.8</v>
      </c>
      <c r="CW128" s="88">
        <v>4.7</v>
      </c>
      <c r="CX128" s="88">
        <v>87.6</v>
      </c>
      <c r="CY128" s="88">
        <v>0.5</v>
      </c>
      <c r="CZ128" s="88">
        <v>0</v>
      </c>
      <c r="DA128" s="88">
        <v>10</v>
      </c>
      <c r="DB128" s="88">
        <v>2</v>
      </c>
      <c r="DC128" s="88">
        <v>1</v>
      </c>
      <c r="DD128" s="88">
        <v>2</v>
      </c>
      <c r="DE128" s="88">
        <v>0.66666666666666696</v>
      </c>
      <c r="DF128" s="88">
        <v>8</v>
      </c>
      <c r="DG128" s="89">
        <v>1</v>
      </c>
      <c r="DH128" s="89">
        <v>9.2217765380000003</v>
      </c>
      <c r="DI128" s="89">
        <v>35.030098070000001</v>
      </c>
      <c r="DJ128" s="88">
        <v>2</v>
      </c>
      <c r="DK128" s="88">
        <v>0.79957754643407619</v>
      </c>
      <c r="DL128" s="89">
        <v>117.45157713286883</v>
      </c>
      <c r="DM128" s="89">
        <v>3</v>
      </c>
      <c r="DN128" s="89">
        <v>1</v>
      </c>
      <c r="DO128" s="88">
        <v>46</v>
      </c>
      <c r="DP128" s="88">
        <v>13</v>
      </c>
      <c r="DQ128" s="89">
        <v>-5.4833251501320103E-2</v>
      </c>
      <c r="DR128" s="88"/>
      <c r="DS128" s="88"/>
      <c r="DT128" s="88">
        <v>1.12872028592397</v>
      </c>
      <c r="DU128" s="88">
        <v>0.10559984488248</v>
      </c>
      <c r="DV128" s="88"/>
      <c r="DW128" s="89">
        <v>22.8</v>
      </c>
      <c r="DX128" s="88">
        <v>47.8</v>
      </c>
      <c r="DY128" s="88">
        <v>13.0969915390015</v>
      </c>
      <c r="DZ128" s="89">
        <v>2.5</v>
      </c>
      <c r="EA128" s="88">
        <v>1</v>
      </c>
      <c r="EB128" s="89">
        <v>19.299609109999999</v>
      </c>
      <c r="EC128" s="88">
        <v>26.15</v>
      </c>
      <c r="ED128" s="77"/>
    </row>
    <row r="129" spans="1:134" ht="15.75" customHeight="1" x14ac:dyDescent="0.25">
      <c r="A129" s="112" t="s">
        <v>218</v>
      </c>
      <c r="B129" s="113">
        <v>5</v>
      </c>
      <c r="C129" s="113" t="s">
        <v>170</v>
      </c>
      <c r="D129" s="77" t="s">
        <v>174</v>
      </c>
      <c r="E129" s="77"/>
      <c r="F129" s="77" t="s">
        <v>130</v>
      </c>
      <c r="G129" s="78">
        <f t="shared" si="7"/>
        <v>35.227472309778264</v>
      </c>
      <c r="H129" s="79">
        <f t="shared" si="72"/>
        <v>34.070152219850144</v>
      </c>
      <c r="I129" s="79">
        <f t="shared" si="72"/>
        <v>2.9586476303502995</v>
      </c>
      <c r="J129" s="79">
        <f t="shared" si="72"/>
        <v>56.095760348043214</v>
      </c>
      <c r="K129" s="79">
        <f t="shared" si="72"/>
        <v>58.294062300399695</v>
      </c>
      <c r="L129" s="79">
        <f t="shared" si="72"/>
        <v>24.718739050247969</v>
      </c>
      <c r="M129" s="80">
        <f t="shared" si="9"/>
        <v>20.736910635007206</v>
      </c>
      <c r="N129" s="80">
        <f t="shared" si="10"/>
        <v>-60.124847889677824</v>
      </c>
      <c r="O129" s="80">
        <f t="shared" si="11"/>
        <v>33.897862832155681</v>
      </c>
      <c r="P129" s="80">
        <f t="shared" si="12"/>
        <v>40.039673800463042</v>
      </c>
      <c r="Q129" s="80">
        <f t="shared" si="13"/>
        <v>12.989080961924381</v>
      </c>
      <c r="R129" s="81">
        <f t="shared" si="77"/>
        <v>0.26834843492586496</v>
      </c>
      <c r="S129" s="81">
        <f t="shared" si="77"/>
        <v>0.31229882827029137</v>
      </c>
      <c r="T129" s="81">
        <f t="shared" si="77"/>
        <v>1.2808638132458295E-2</v>
      </c>
      <c r="U129" s="81">
        <f t="shared" si="77"/>
        <v>0</v>
      </c>
      <c r="V129" s="81">
        <f t="shared" si="77"/>
        <v>0.23605493761156007</v>
      </c>
      <c r="W129" s="82">
        <f t="shared" si="77"/>
        <v>0.12670703002261299</v>
      </c>
      <c r="X129" s="82">
        <f t="shared" si="77"/>
        <v>0.12187500000000001</v>
      </c>
      <c r="Y129" s="82">
        <f t="shared" si="77"/>
        <v>5.7000000000000002E-2</v>
      </c>
      <c r="Z129" s="82">
        <f t="shared" si="77"/>
        <v>0.17600000000000002</v>
      </c>
      <c r="AA129" s="82">
        <f t="shared" si="77"/>
        <v>0</v>
      </c>
      <c r="AB129" s="82">
        <f t="shared" si="77"/>
        <v>0.10010840182773713</v>
      </c>
      <c r="AC129" s="82">
        <f t="shared" si="77"/>
        <v>0</v>
      </c>
      <c r="AD129" s="82">
        <f t="shared" si="77"/>
        <v>0.21967213114754103</v>
      </c>
      <c r="AE129" s="82">
        <f t="shared" si="77"/>
        <v>1.9112539237355817E-2</v>
      </c>
      <c r="AF129" s="82">
        <f t="shared" si="77"/>
        <v>0.04</v>
      </c>
      <c r="AG129" s="82">
        <f t="shared" si="77"/>
        <v>0.15488215488215487</v>
      </c>
      <c r="AH129" s="82">
        <f t="shared" si="77"/>
        <v>0.5</v>
      </c>
      <c r="AI129" s="82">
        <f t="shared" si="77"/>
        <v>0</v>
      </c>
      <c r="AJ129" s="82">
        <f t="shared" si="77"/>
        <v>0.77164238771989857</v>
      </c>
      <c r="AK129" s="82">
        <f t="shared" si="77"/>
        <v>0</v>
      </c>
      <c r="AL129" s="82">
        <f t="shared" si="77"/>
        <v>0.49268763638581875</v>
      </c>
      <c r="AM129" s="82">
        <f t="shared" si="77"/>
        <v>0.68836420615505911</v>
      </c>
      <c r="AN129" s="82">
        <f t="shared" si="77"/>
        <v>0.86796576342988119</v>
      </c>
      <c r="AO129" s="82">
        <f t="shared" si="77"/>
        <v>0.97277415639152864</v>
      </c>
      <c r="AP129" s="82">
        <f t="shared" si="77"/>
        <v>0.53932584269662931</v>
      </c>
      <c r="AQ129" s="82">
        <f t="shared" si="77"/>
        <v>0.96117312625667339</v>
      </c>
      <c r="AR129" s="83">
        <f t="shared" si="77"/>
        <v>0.5</v>
      </c>
      <c r="AS129" s="83">
        <f t="shared" si="77"/>
        <v>0.5</v>
      </c>
      <c r="AT129" s="83">
        <f t="shared" si="77"/>
        <v>0.73684210526315785</v>
      </c>
      <c r="AU129" s="83">
        <f t="shared" si="77"/>
        <v>1</v>
      </c>
      <c r="AV129" s="83">
        <f t="shared" si="77"/>
        <v>1</v>
      </c>
      <c r="AW129" s="83">
        <f t="shared" si="77"/>
        <v>0</v>
      </c>
      <c r="AX129" s="83">
        <f t="shared" si="77"/>
        <v>0.66666666666666696</v>
      </c>
      <c r="AY129" s="83">
        <f t="shared" si="77"/>
        <v>1</v>
      </c>
      <c r="AZ129" s="83">
        <f t="shared" si="77"/>
        <v>1</v>
      </c>
      <c r="BA129" s="83">
        <f t="shared" si="77"/>
        <v>4.8979020529866413E-2</v>
      </c>
      <c r="BB129" s="83">
        <f t="shared" si="77"/>
        <v>0</v>
      </c>
      <c r="BC129" s="83">
        <f t="shared" si="77"/>
        <v>1</v>
      </c>
      <c r="BD129" s="83">
        <f t="shared" si="77"/>
        <v>0.34703814033299996</v>
      </c>
      <c r="BE129" s="83">
        <f t="shared" si="77"/>
        <v>2.9459943867336746E-2</v>
      </c>
      <c r="BF129" s="83">
        <f t="shared" si="77"/>
        <v>0.75</v>
      </c>
      <c r="BG129" s="83">
        <f t="shared" si="77"/>
        <v>1.7499999999999738E-3</v>
      </c>
      <c r="BH129" s="84">
        <f t="shared" si="77"/>
        <v>0.35968379446640319</v>
      </c>
      <c r="BI129" s="84">
        <f t="shared" si="77"/>
        <v>1</v>
      </c>
      <c r="BJ129" s="84">
        <f t="shared" si="77"/>
        <v>0.38713899801991575</v>
      </c>
      <c r="BK129" s="84">
        <f t="shared" si="77"/>
        <v>6.0937654105539418E-2</v>
      </c>
      <c r="BL129" s="84">
        <f t="shared" si="77"/>
        <v>0.10943329188139958</v>
      </c>
      <c r="BM129" s="84">
        <f t="shared" si="77"/>
        <v>5.7238766231530257E-2</v>
      </c>
      <c r="BN129" s="84">
        <f t="shared" si="77"/>
        <v>9.2815067927952098E-3</v>
      </c>
      <c r="BO129" s="84">
        <f t="shared" si="77"/>
        <v>3.0219929667611781E-2</v>
      </c>
      <c r="BP129" s="85">
        <f t="shared" si="77"/>
        <v>0.17725268215625617</v>
      </c>
      <c r="BQ129" s="85">
        <f t="shared" si="77"/>
        <v>0.41483292583537074</v>
      </c>
      <c r="BR129" s="85">
        <f t="shared" si="77"/>
        <v>0.16072930488366749</v>
      </c>
      <c r="BS129" s="85">
        <f t="shared" si="77"/>
        <v>8.456734333413439E-2</v>
      </c>
      <c r="BT129" s="86">
        <v>1</v>
      </c>
      <c r="BU129" s="85">
        <f t="shared" si="73"/>
        <v>0.4751712832452839</v>
      </c>
      <c r="BV129" s="85">
        <f t="shared" si="73"/>
        <v>0</v>
      </c>
      <c r="BW129" s="87"/>
      <c r="BX129" s="87"/>
      <c r="BY129" s="88">
        <v>18.292000000000002</v>
      </c>
      <c r="BZ129" s="88">
        <v>5.3475935828875901E-3</v>
      </c>
      <c r="CA129" s="88">
        <v>28.184896470562141</v>
      </c>
      <c r="CB129" s="88">
        <v>0.23106374700000001</v>
      </c>
      <c r="CC129" s="89">
        <v>5.5411299999999999</v>
      </c>
      <c r="CD129" s="88">
        <v>65.473849999999999</v>
      </c>
      <c r="CE129" s="88">
        <v>4.9000000000000004</v>
      </c>
      <c r="CF129" s="88">
        <v>5.7</v>
      </c>
      <c r="CG129" s="88">
        <v>8.8000000000000007</v>
      </c>
      <c r="CH129" s="88">
        <v>0</v>
      </c>
      <c r="CI129" s="88">
        <v>8.3043587805492605E-2</v>
      </c>
      <c r="CJ129" s="88">
        <v>-1</v>
      </c>
      <c r="CK129" s="88">
        <v>51.1</v>
      </c>
      <c r="CL129" s="88">
        <v>1.1859999999999999</v>
      </c>
      <c r="CM129" s="89">
        <v>32</v>
      </c>
      <c r="CN129" s="88">
        <v>24.7</v>
      </c>
      <c r="CO129" s="89">
        <v>3.9</v>
      </c>
      <c r="CP129" s="88">
        <v>0.29159350000000001</v>
      </c>
      <c r="CQ129" s="88"/>
      <c r="CR129" s="88">
        <v>0</v>
      </c>
      <c r="CS129" s="88">
        <v>21.227370000000001</v>
      </c>
      <c r="CT129" s="88">
        <v>42.706949999999999</v>
      </c>
      <c r="CU129" s="88">
        <v>19.86412</v>
      </c>
      <c r="CV129" s="88">
        <v>94</v>
      </c>
      <c r="CW129" s="88">
        <v>9.6999999999999993</v>
      </c>
      <c r="CX129" s="88">
        <v>88.65</v>
      </c>
      <c r="CY129" s="88">
        <v>0.5</v>
      </c>
      <c r="CZ129" s="88">
        <v>0.5</v>
      </c>
      <c r="DA129" s="88">
        <v>17</v>
      </c>
      <c r="DB129" s="88">
        <v>9</v>
      </c>
      <c r="DC129" s="88">
        <v>1</v>
      </c>
      <c r="DD129" s="88">
        <v>1</v>
      </c>
      <c r="DE129" s="88">
        <v>0.66666666666666696</v>
      </c>
      <c r="DF129" s="88">
        <v>8</v>
      </c>
      <c r="DG129" s="89">
        <v>1</v>
      </c>
      <c r="DH129" s="89">
        <v>19.636110550000001</v>
      </c>
      <c r="DI129" s="89">
        <v>0</v>
      </c>
      <c r="DJ129" s="88">
        <v>3</v>
      </c>
      <c r="DK129" s="88">
        <v>2.6280033714244517</v>
      </c>
      <c r="DL129" s="89">
        <v>90.451602524744672</v>
      </c>
      <c r="DM129" s="89">
        <v>4</v>
      </c>
      <c r="DN129" s="89">
        <v>1.0069999999999999</v>
      </c>
      <c r="DO129" s="88"/>
      <c r="DP129" s="88">
        <v>14</v>
      </c>
      <c r="DQ129" s="89">
        <v>-3.5007384651509897E-2</v>
      </c>
      <c r="DR129" s="88"/>
      <c r="DS129" s="88">
        <v>27.75333333</v>
      </c>
      <c r="DT129" s="88">
        <v>1.3074871489714599</v>
      </c>
      <c r="DU129" s="88">
        <v>0.14108008109224701</v>
      </c>
      <c r="DV129" s="88"/>
      <c r="DW129" s="89">
        <v>37.5</v>
      </c>
      <c r="DX129" s="88">
        <v>64.099999999999994</v>
      </c>
      <c r="DY129" s="88">
        <v>27.293140411376999</v>
      </c>
      <c r="DZ129" s="89">
        <v>10.336924979999999</v>
      </c>
      <c r="EA129" s="88">
        <v>1</v>
      </c>
      <c r="EB129" s="89">
        <v>44.006304100000001</v>
      </c>
      <c r="EC129" s="88">
        <v>7.7100000000000002E-2</v>
      </c>
      <c r="ED129" s="77"/>
    </row>
    <row r="130" spans="1:134" ht="15.75" customHeight="1" x14ac:dyDescent="0.25">
      <c r="A130" s="112" t="s">
        <v>219</v>
      </c>
      <c r="B130" s="113">
        <v>5</v>
      </c>
      <c r="C130" s="113" t="s">
        <v>170</v>
      </c>
      <c r="D130" s="77" t="s">
        <v>174</v>
      </c>
      <c r="E130" s="77"/>
      <c r="F130" s="77" t="s">
        <v>130</v>
      </c>
      <c r="G130" s="78">
        <f t="shared" si="7"/>
        <v>35.106716067743193</v>
      </c>
      <c r="H130" s="79">
        <f t="shared" si="72"/>
        <v>35.570581616860665</v>
      </c>
      <c r="I130" s="79">
        <f t="shared" si="72"/>
        <v>14.970313477544412</v>
      </c>
      <c r="J130" s="79">
        <f t="shared" si="72"/>
        <v>46.777402505771995</v>
      </c>
      <c r="K130" s="79">
        <f t="shared" si="72"/>
        <v>53.750900866171257</v>
      </c>
      <c r="L130" s="79">
        <f t="shared" si="72"/>
        <v>24.464381872367628</v>
      </c>
      <c r="M130" s="80">
        <f t="shared" si="9"/>
        <v>22.54077752360806</v>
      </c>
      <c r="N130" s="80">
        <f t="shared" si="10"/>
        <v>-40.304780261630832</v>
      </c>
      <c r="O130" s="80">
        <f t="shared" si="11"/>
        <v>19.868161528777854</v>
      </c>
      <c r="P130" s="80">
        <f t="shared" si="12"/>
        <v>33.508003333403771</v>
      </c>
      <c r="Q130" s="80">
        <f t="shared" si="13"/>
        <v>12.695092105573103</v>
      </c>
      <c r="R130" s="81">
        <f t="shared" si="77"/>
        <v>0.33931219110378918</v>
      </c>
      <c r="S130" s="81">
        <f t="shared" si="77"/>
        <v>0.31133189574337217</v>
      </c>
      <c r="T130" s="81">
        <f t="shared" si="77"/>
        <v>2.4439595466440332E-2</v>
      </c>
      <c r="U130" s="81">
        <f t="shared" si="77"/>
        <v>0</v>
      </c>
      <c r="V130" s="81">
        <f t="shared" si="77"/>
        <v>0.27530320909605988</v>
      </c>
      <c r="W130" s="82">
        <f t="shared" si="77"/>
        <v>0.27722399325955949</v>
      </c>
      <c r="X130" s="82">
        <f t="shared" si="77"/>
        <v>0.14687500000000001</v>
      </c>
      <c r="Y130" s="82">
        <f t="shared" si="77"/>
        <v>0.25200000000000006</v>
      </c>
      <c r="Z130" s="82">
        <f t="shared" si="77"/>
        <v>0.35200000000000004</v>
      </c>
      <c r="AA130" s="82">
        <f t="shared" si="77"/>
        <v>0.33333333333333331</v>
      </c>
      <c r="AB130" s="82">
        <f t="shared" si="77"/>
        <v>0.17053391330598075</v>
      </c>
      <c r="AC130" s="82">
        <f t="shared" si="77"/>
        <v>0</v>
      </c>
      <c r="AD130" s="82">
        <f t="shared" si="77"/>
        <v>0.27540983606557368</v>
      </c>
      <c r="AE130" s="82">
        <f t="shared" si="77"/>
        <v>6.1293857612511361E-3</v>
      </c>
      <c r="AF130" s="82">
        <f t="shared" si="77"/>
        <v>0.24</v>
      </c>
      <c r="AG130" s="82">
        <f t="shared" si="77"/>
        <v>7.856341189674515E-3</v>
      </c>
      <c r="AH130" s="82">
        <f t="shared" si="77"/>
        <v>0.38509316770186336</v>
      </c>
      <c r="AI130" s="82">
        <f t="shared" si="77"/>
        <v>8.909990811227099E-2</v>
      </c>
      <c r="AJ130" s="82">
        <f t="shared" si="77"/>
        <v>0.77164238771989857</v>
      </c>
      <c r="AK130" s="82">
        <f t="shared" si="77"/>
        <v>0</v>
      </c>
      <c r="AL130" s="82">
        <f t="shared" si="77"/>
        <v>0.7780954031826024</v>
      </c>
      <c r="AM130" s="82">
        <f t="shared" si="77"/>
        <v>0.66846711068894149</v>
      </c>
      <c r="AN130" s="82">
        <f t="shared" si="77"/>
        <v>0.40864594907174695</v>
      </c>
      <c r="AO130" s="82">
        <f t="shared" si="77"/>
        <v>0.91518102568130055</v>
      </c>
      <c r="AP130" s="82">
        <f t="shared" si="77"/>
        <v>0.10112359550561799</v>
      </c>
      <c r="AQ130" s="82">
        <f t="shared" si="77"/>
        <v>0.86965263814740346</v>
      </c>
      <c r="AR130" s="83">
        <f t="shared" si="77"/>
        <v>1</v>
      </c>
      <c r="AS130" s="83">
        <f t="shared" si="77"/>
        <v>0</v>
      </c>
      <c r="AT130" s="83">
        <f t="shared" si="77"/>
        <v>0.52631578947368418</v>
      </c>
      <c r="AU130" s="83">
        <f t="shared" si="77"/>
        <v>0.33333333333333331</v>
      </c>
      <c r="AV130" s="83">
        <f t="shared" si="77"/>
        <v>0</v>
      </c>
      <c r="AW130" s="83">
        <f t="shared" si="77"/>
        <v>0.33333333333333331</v>
      </c>
      <c r="AX130" s="83">
        <f t="shared" si="77"/>
        <v>0.66666666666666696</v>
      </c>
      <c r="AY130" s="83">
        <f t="shared" si="77"/>
        <v>1</v>
      </c>
      <c r="AZ130" s="83">
        <f t="shared" si="77"/>
        <v>1</v>
      </c>
      <c r="BA130" s="83">
        <f t="shared" si="77"/>
        <v>0</v>
      </c>
      <c r="BB130" s="83">
        <f t="shared" si="77"/>
        <v>0</v>
      </c>
      <c r="BC130" s="83">
        <f t="shared" si="77"/>
        <v>0.66666666666666663</v>
      </c>
      <c r="BD130" s="83">
        <f t="shared" si="77"/>
        <v>0.24128154654319642</v>
      </c>
      <c r="BE130" s="83">
        <f t="shared" ref="BE130:BS130" si="78">IF(DL130="",VLOOKUP($B130,$Q$165:$BV$170,COLUMN(BE$157)-$R$162),IF((DL130-DL$171)/(DL$170-DL$171)&lt;0,0,IF((DL130-DL$171)/(DL$170-DL$171)&gt;1,1,(DL130-DL$171)/(DL$170-DL$171))))</f>
        <v>4.9347255463584136E-2</v>
      </c>
      <c r="BF130" s="83">
        <f t="shared" si="78"/>
        <v>0.75</v>
      </c>
      <c r="BG130" s="83">
        <f t="shared" si="78"/>
        <v>6.7499999999999782E-3</v>
      </c>
      <c r="BH130" s="84">
        <f t="shared" si="78"/>
        <v>0</v>
      </c>
      <c r="BI130" s="84">
        <f t="shared" si="78"/>
        <v>1</v>
      </c>
      <c r="BJ130" s="84">
        <f t="shared" si="78"/>
        <v>0.36215330188336409</v>
      </c>
      <c r="BK130" s="84">
        <f t="shared" si="78"/>
        <v>5.8012405419184766E-2</v>
      </c>
      <c r="BL130" s="84">
        <f t="shared" si="78"/>
        <v>1.9347248248730894E-2</v>
      </c>
      <c r="BM130" s="84">
        <f t="shared" si="78"/>
        <v>1.5742469160665719E-2</v>
      </c>
      <c r="BN130" s="84">
        <f t="shared" si="78"/>
        <v>3.4369863599344824E-2</v>
      </c>
      <c r="BO130" s="84">
        <f t="shared" si="78"/>
        <v>1.0385992957656767E-2</v>
      </c>
      <c r="BP130" s="85">
        <f t="shared" si="78"/>
        <v>8.7540314618574228E-3</v>
      </c>
      <c r="BQ130" s="85">
        <f t="shared" si="78"/>
        <v>9.0464547677261684E-2</v>
      </c>
      <c r="BR130" s="85">
        <f t="shared" si="78"/>
        <v>0.37320358763029404</v>
      </c>
      <c r="BS130" s="85">
        <f t="shared" si="78"/>
        <v>5.1050667756073288E-2</v>
      </c>
      <c r="BT130" s="86">
        <v>1</v>
      </c>
      <c r="BU130" s="85">
        <f t="shared" si="73"/>
        <v>0.33520023156874096</v>
      </c>
      <c r="BV130" s="85">
        <f t="shared" si="73"/>
        <v>2.0287060129991649E-2</v>
      </c>
      <c r="BW130" s="87"/>
      <c r="BX130" s="87"/>
      <c r="BY130" s="88">
        <v>21.738</v>
      </c>
      <c r="BZ130" s="88">
        <v>4.6948356807512397E-3</v>
      </c>
      <c r="CA130" s="88">
        <v>46.580974016919107</v>
      </c>
      <c r="CB130" s="88">
        <v>0.38689159400000001</v>
      </c>
      <c r="CC130" s="89">
        <v>6.46244</v>
      </c>
      <c r="CD130" s="88">
        <v>71.413120000000006</v>
      </c>
      <c r="CE130" s="88">
        <v>5.7</v>
      </c>
      <c r="CF130" s="88"/>
      <c r="CG130" s="88">
        <v>17.600000000000001</v>
      </c>
      <c r="CH130" s="88">
        <v>1</v>
      </c>
      <c r="CI130" s="88">
        <v>0.132779037540942</v>
      </c>
      <c r="CJ130" s="88">
        <v>-1</v>
      </c>
      <c r="CK130" s="88">
        <v>52.8</v>
      </c>
      <c r="CL130" s="88">
        <v>0.48699999999999999</v>
      </c>
      <c r="CM130" s="89">
        <v>42</v>
      </c>
      <c r="CN130" s="88">
        <v>11.6</v>
      </c>
      <c r="CO130" s="89"/>
      <c r="CP130" s="88">
        <v>0.31016250000000001</v>
      </c>
      <c r="CQ130" s="88"/>
      <c r="CR130" s="88">
        <v>0</v>
      </c>
      <c r="CS130" s="88">
        <v>30.6783</v>
      </c>
      <c r="CT130" s="88">
        <v>41.708620000000003</v>
      </c>
      <c r="CU130" s="88">
        <v>9.3555899999999994</v>
      </c>
      <c r="CV130" s="88">
        <v>88.5</v>
      </c>
      <c r="CW130" s="88">
        <v>1.9</v>
      </c>
      <c r="CX130" s="88">
        <v>80.400000000000006</v>
      </c>
      <c r="CY130" s="88">
        <v>1</v>
      </c>
      <c r="CZ130" s="88">
        <v>0</v>
      </c>
      <c r="DA130" s="88">
        <v>13</v>
      </c>
      <c r="DB130" s="88">
        <v>3</v>
      </c>
      <c r="DC130" s="88">
        <v>0</v>
      </c>
      <c r="DD130" s="88">
        <v>2</v>
      </c>
      <c r="DE130" s="88">
        <v>0.66666666666666696</v>
      </c>
      <c r="DF130" s="88">
        <v>8</v>
      </c>
      <c r="DG130" s="89">
        <v>1</v>
      </c>
      <c r="DH130" s="89">
        <v>0</v>
      </c>
      <c r="DI130" s="89">
        <v>0</v>
      </c>
      <c r="DJ130" s="88">
        <v>2</v>
      </c>
      <c r="DK130" s="88">
        <v>1.8645321038127014</v>
      </c>
      <c r="DL130" s="89">
        <v>125.39097039397844</v>
      </c>
      <c r="DM130" s="89">
        <v>4</v>
      </c>
      <c r="DN130" s="89">
        <v>1.0269999999999999</v>
      </c>
      <c r="DO130" s="88">
        <v>28</v>
      </c>
      <c r="DP130" s="88">
        <v>14</v>
      </c>
      <c r="DQ130" s="89">
        <v>-0.55175405643882902</v>
      </c>
      <c r="DR130" s="88">
        <v>3.5211267605633805</v>
      </c>
      <c r="DS130" s="88">
        <v>5.3566666669999998</v>
      </c>
      <c r="DT130" s="88">
        <v>0.758500746107166</v>
      </c>
      <c r="DU130" s="88">
        <v>0.38592237283872599</v>
      </c>
      <c r="DV130" s="88">
        <v>0.25609999999999999</v>
      </c>
      <c r="DW130" s="89">
        <v>24.7</v>
      </c>
      <c r="DX130" s="88">
        <v>44.2</v>
      </c>
      <c r="DY130" s="88">
        <v>45.7</v>
      </c>
      <c r="DZ130" s="89">
        <v>7.12</v>
      </c>
      <c r="EA130" s="88">
        <v>1</v>
      </c>
      <c r="EB130" s="89">
        <v>32.677244649999999</v>
      </c>
      <c r="EC130" s="88">
        <v>2.367</v>
      </c>
      <c r="ED130" s="77"/>
    </row>
    <row r="131" spans="1:134" ht="15.75" customHeight="1" x14ac:dyDescent="0.25">
      <c r="A131" s="112" t="s">
        <v>220</v>
      </c>
      <c r="B131" s="113">
        <v>6</v>
      </c>
      <c r="C131" s="113" t="s">
        <v>108</v>
      </c>
      <c r="D131" s="77" t="s">
        <v>109</v>
      </c>
      <c r="E131" s="77"/>
      <c r="F131" s="77" t="s">
        <v>167</v>
      </c>
      <c r="G131" s="78">
        <f t="shared" si="7"/>
        <v>35.061303152238438</v>
      </c>
      <c r="H131" s="79">
        <f t="shared" si="72"/>
        <v>34.200735075414691</v>
      </c>
      <c r="I131" s="79">
        <f t="shared" si="72"/>
        <v>38.942209285821441</v>
      </c>
      <c r="J131" s="79">
        <f t="shared" si="72"/>
        <v>14.073411413967371</v>
      </c>
      <c r="K131" s="79">
        <f t="shared" si="72"/>
        <v>39.433317340985688</v>
      </c>
      <c r="L131" s="79">
        <f t="shared" si="72"/>
        <v>48.656842645002982</v>
      </c>
      <c r="M131" s="80">
        <f t="shared" si="9"/>
        <v>20.893901753577101</v>
      </c>
      <c r="N131" s="80">
        <f t="shared" si="10"/>
        <v>-0.74951772462521493</v>
      </c>
      <c r="O131" s="80">
        <f t="shared" si="11"/>
        <v>-29.370903359345711</v>
      </c>
      <c r="P131" s="80">
        <f t="shared" si="12"/>
        <v>12.923716636800611</v>
      </c>
      <c r="Q131" s="80">
        <f t="shared" si="13"/>
        <v>40.657007448949514</v>
      </c>
      <c r="R131" s="81">
        <f t="shared" ref="R131:BS135" si="79">IF(BY131="",VLOOKUP($B131,$Q$165:$BV$170,COLUMN(R$157)-$R$162),IF((BY131-BY$171)/(BY$170-BY$171)&lt;0,0,IF((BY131-BY$171)/(BY$170-BY$171)&gt;1,1,(BY131-BY$171)/(BY$170-BY$171))))</f>
        <v>0.24752883031301484</v>
      </c>
      <c r="S131" s="81">
        <f t="shared" si="79"/>
        <v>0.47016807231515728</v>
      </c>
      <c r="T131" s="81">
        <f t="shared" si="79"/>
        <v>2.2531286778352529E-2</v>
      </c>
      <c r="U131" s="81">
        <f t="shared" si="79"/>
        <v>0</v>
      </c>
      <c r="V131" s="81">
        <f t="shared" si="79"/>
        <v>0.42719701455659259</v>
      </c>
      <c r="W131" s="82">
        <f t="shared" si="79"/>
        <v>0.92032897928934876</v>
      </c>
      <c r="X131" s="82">
        <f t="shared" si="79"/>
        <v>0.359375</v>
      </c>
      <c r="Y131" s="82">
        <f t="shared" si="79"/>
        <v>0.26400000000000001</v>
      </c>
      <c r="Z131" s="82">
        <f t="shared" si="79"/>
        <v>0.11800000000000001</v>
      </c>
      <c r="AA131" s="82">
        <f t="shared" si="79"/>
        <v>0</v>
      </c>
      <c r="AB131" s="82">
        <f t="shared" si="79"/>
        <v>6.1185284794928442E-2</v>
      </c>
      <c r="AC131" s="82">
        <f t="shared" si="79"/>
        <v>0</v>
      </c>
      <c r="AD131" s="82">
        <f t="shared" si="79"/>
        <v>0.72786885245901611</v>
      </c>
      <c r="AE131" s="82">
        <f t="shared" si="79"/>
        <v>0.27312914430059992</v>
      </c>
      <c r="AF131" s="82">
        <f t="shared" si="79"/>
        <v>0.7</v>
      </c>
      <c r="AG131" s="82">
        <f t="shared" si="79"/>
        <v>0.88776655443322106</v>
      </c>
      <c r="AH131" s="82">
        <f t="shared" si="79"/>
        <v>0.45652173913043481</v>
      </c>
      <c r="AI131" s="82">
        <f t="shared" si="79"/>
        <v>0.81060859426169518</v>
      </c>
      <c r="AJ131" s="82">
        <f t="shared" si="79"/>
        <v>1</v>
      </c>
      <c r="AK131" s="82">
        <f t="shared" si="79"/>
        <v>1.537753222836096E-2</v>
      </c>
      <c r="AL131" s="82">
        <f t="shared" si="79"/>
        <v>0.6644276189550089</v>
      </c>
      <c r="AM131" s="82">
        <f t="shared" si="79"/>
        <v>0.37081726114337388</v>
      </c>
      <c r="AN131" s="82">
        <f t="shared" si="79"/>
        <v>6.0184994969066978E-2</v>
      </c>
      <c r="AO131" s="82">
        <f t="shared" si="79"/>
        <v>0.44920024084400123</v>
      </c>
      <c r="AP131" s="82">
        <f t="shared" si="79"/>
        <v>0.69101123595505631</v>
      </c>
      <c r="AQ131" s="82">
        <f t="shared" si="79"/>
        <v>0.44699438397004776</v>
      </c>
      <c r="AR131" s="83">
        <f t="shared" si="79"/>
        <v>0</v>
      </c>
      <c r="AS131" s="83">
        <f t="shared" si="79"/>
        <v>0</v>
      </c>
      <c r="AT131" s="83">
        <f t="shared" si="79"/>
        <v>0.15789473684210525</v>
      </c>
      <c r="AU131" s="83">
        <f t="shared" si="79"/>
        <v>0.1111111111111111</v>
      </c>
      <c r="AV131" s="83">
        <f t="shared" si="79"/>
        <v>0</v>
      </c>
      <c r="AW131" s="83">
        <f t="shared" si="79"/>
        <v>0</v>
      </c>
      <c r="AX131" s="83">
        <f t="shared" si="79"/>
        <v>0</v>
      </c>
      <c r="AY131" s="83">
        <f t="shared" si="79"/>
        <v>0.2857142857142857</v>
      </c>
      <c r="AZ131" s="83">
        <f t="shared" si="79"/>
        <v>0</v>
      </c>
      <c r="BA131" s="83">
        <f t="shared" si="79"/>
        <v>1.6137581882753325E-3</v>
      </c>
      <c r="BB131" s="83">
        <f t="shared" si="79"/>
        <v>8.6498974603918768E-2</v>
      </c>
      <c r="BC131" s="83">
        <f t="shared" si="79"/>
        <v>0.66666666666666663</v>
      </c>
      <c r="BD131" s="83">
        <f t="shared" si="79"/>
        <v>0.39506175396690707</v>
      </c>
      <c r="BE131" s="83">
        <f t="shared" si="79"/>
        <v>0.38177422478237555</v>
      </c>
      <c r="BF131" s="83">
        <f t="shared" si="79"/>
        <v>0.5</v>
      </c>
      <c r="BG131" s="83">
        <f t="shared" si="79"/>
        <v>0.33450000000000002</v>
      </c>
      <c r="BH131" s="84">
        <f t="shared" si="79"/>
        <v>0.60606060606060608</v>
      </c>
      <c r="BI131" s="84">
        <f t="shared" si="79"/>
        <v>0.5714285714285714</v>
      </c>
      <c r="BJ131" s="84">
        <f t="shared" si="79"/>
        <v>0.2698413884925413</v>
      </c>
      <c r="BK131" s="84">
        <f t="shared" si="79"/>
        <v>2.4298500308855978E-3</v>
      </c>
      <c r="BL131" s="84">
        <f t="shared" si="79"/>
        <v>0.33753775096363015</v>
      </c>
      <c r="BM131" s="84">
        <f t="shared" si="79"/>
        <v>0.20597132029667101</v>
      </c>
      <c r="BN131" s="84">
        <f t="shared" si="79"/>
        <v>6.236272697386927E-2</v>
      </c>
      <c r="BO131" s="84">
        <f t="shared" si="79"/>
        <v>0.32693995230640971</v>
      </c>
      <c r="BP131" s="85">
        <f t="shared" si="79"/>
        <v>0.90521950898440062</v>
      </c>
      <c r="BQ131" s="85">
        <f t="shared" si="79"/>
        <v>0.87123064384678073</v>
      </c>
      <c r="BR131" s="85">
        <f t="shared" si="79"/>
        <v>0.99355520435182665</v>
      </c>
      <c r="BS131" s="85">
        <f t="shared" si="79"/>
        <v>0.43616151061998104</v>
      </c>
      <c r="BT131" s="86">
        <v>0</v>
      </c>
      <c r="BU131" s="85">
        <f t="shared" si="73"/>
        <v>0.46261222902670418</v>
      </c>
      <c r="BV131" s="85">
        <f t="shared" si="73"/>
        <v>6.7143691155015436E-3</v>
      </c>
      <c r="BW131" s="87"/>
      <c r="BX131" s="87"/>
      <c r="BY131" s="88">
        <v>17.280999999999999</v>
      </c>
      <c r="BZ131" s="88">
        <v>0.111922141119221</v>
      </c>
      <c r="CA131" s="88">
        <v>43.562701866106302</v>
      </c>
      <c r="CB131" s="88">
        <v>0.93443890200000002</v>
      </c>
      <c r="CC131" s="89">
        <v>10.027979999999999</v>
      </c>
      <c r="CD131" s="88">
        <v>96.789490000000001</v>
      </c>
      <c r="CE131" s="88">
        <v>12.5</v>
      </c>
      <c r="CF131" s="88">
        <v>26.4</v>
      </c>
      <c r="CG131" s="88">
        <v>5.9</v>
      </c>
      <c r="CH131" s="88">
        <v>0</v>
      </c>
      <c r="CI131" s="88">
        <v>5.5555555555555601E-2</v>
      </c>
      <c r="CJ131" s="88">
        <v>-1</v>
      </c>
      <c r="CK131" s="88">
        <v>66.599999999999994</v>
      </c>
      <c r="CL131" s="88">
        <v>14.862</v>
      </c>
      <c r="CM131" s="89">
        <v>65</v>
      </c>
      <c r="CN131" s="88">
        <v>90</v>
      </c>
      <c r="CO131" s="89">
        <v>3.7</v>
      </c>
      <c r="CP131" s="88">
        <v>0.46052959999999998</v>
      </c>
      <c r="CQ131" s="88">
        <v>58.870550000000001</v>
      </c>
      <c r="CR131" s="88"/>
      <c r="CS131" s="88">
        <v>26.91433</v>
      </c>
      <c r="CT131" s="88">
        <v>26.774139999999999</v>
      </c>
      <c r="CU131" s="88">
        <v>1.38334</v>
      </c>
      <c r="CV131" s="88">
        <v>44</v>
      </c>
      <c r="CW131" s="88">
        <v>12.4</v>
      </c>
      <c r="CX131" s="88">
        <v>42.3</v>
      </c>
      <c r="CY131" s="88">
        <v>0</v>
      </c>
      <c r="CZ131" s="88">
        <v>0</v>
      </c>
      <c r="DA131" s="88">
        <v>6</v>
      </c>
      <c r="DB131" s="88">
        <v>1</v>
      </c>
      <c r="DC131" s="88">
        <v>0</v>
      </c>
      <c r="DD131" s="88">
        <v>1</v>
      </c>
      <c r="DE131" s="88">
        <v>0</v>
      </c>
      <c r="DF131" s="88">
        <v>3</v>
      </c>
      <c r="DG131" s="89">
        <v>0</v>
      </c>
      <c r="DH131" s="89">
        <v>0.64696953599999996</v>
      </c>
      <c r="DI131" s="89">
        <v>20.590613810000001</v>
      </c>
      <c r="DJ131" s="88">
        <v>2</v>
      </c>
      <c r="DK131" s="88">
        <v>2.9746923849648157</v>
      </c>
      <c r="DL131" s="89">
        <v>709.42104979774126</v>
      </c>
      <c r="DM131" s="89">
        <v>3</v>
      </c>
      <c r="DN131" s="89">
        <v>2.3380000000000001</v>
      </c>
      <c r="DO131" s="88">
        <v>68</v>
      </c>
      <c r="DP131" s="88">
        <v>11</v>
      </c>
      <c r="DQ131" s="89">
        <v>-2.4609213556138099</v>
      </c>
      <c r="DR131" s="88">
        <v>0.14748242045963533</v>
      </c>
      <c r="DS131" s="88">
        <v>84.463333329999998</v>
      </c>
      <c r="DT131" s="88">
        <v>3.2751844041169198</v>
      </c>
      <c r="DU131" s="88">
        <v>0.65911032508338496</v>
      </c>
      <c r="DV131" s="88">
        <v>6.9828000000000001</v>
      </c>
      <c r="DW131" s="89">
        <v>92.8</v>
      </c>
      <c r="DX131" s="88">
        <v>92.1</v>
      </c>
      <c r="DY131" s="88">
        <v>99.441680908203097</v>
      </c>
      <c r="DZ131" s="89">
        <v>44.082875020000003</v>
      </c>
      <c r="EA131" s="88">
        <v>0</v>
      </c>
      <c r="EB131" s="89">
        <v>42.989791969999999</v>
      </c>
      <c r="EC131" s="88">
        <v>1.179</v>
      </c>
      <c r="ED131" s="77"/>
    </row>
    <row r="132" spans="1:134" ht="15.75" customHeight="1" x14ac:dyDescent="0.25">
      <c r="A132" s="112" t="s">
        <v>221</v>
      </c>
      <c r="B132" s="113">
        <v>6</v>
      </c>
      <c r="C132" s="113" t="s">
        <v>120</v>
      </c>
      <c r="D132" s="77" t="s">
        <v>124</v>
      </c>
      <c r="E132" s="77"/>
      <c r="F132" s="77" t="s">
        <v>167</v>
      </c>
      <c r="G132" s="78">
        <f t="shared" si="7"/>
        <v>34.799706667046706</v>
      </c>
      <c r="H132" s="79">
        <f t="shared" si="72"/>
        <v>35.473800607190555</v>
      </c>
      <c r="I132" s="79">
        <f t="shared" si="72"/>
        <v>43.154844525060831</v>
      </c>
      <c r="J132" s="79">
        <f t="shared" si="72"/>
        <v>15.843809751204152</v>
      </c>
      <c r="K132" s="79">
        <f t="shared" si="72"/>
        <v>36.043483479123658</v>
      </c>
      <c r="L132" s="79">
        <f t="shared" si="72"/>
        <v>43.48259497265434</v>
      </c>
      <c r="M132" s="80">
        <f t="shared" si="9"/>
        <v>22.424424125616056</v>
      </c>
      <c r="N132" s="80">
        <f t="shared" si="10"/>
        <v>6.2016176462877661</v>
      </c>
      <c r="O132" s="80">
        <f t="shared" si="11"/>
        <v>-26.705395092775987</v>
      </c>
      <c r="P132" s="80">
        <f t="shared" si="12"/>
        <v>8.050176912469432</v>
      </c>
      <c r="Q132" s="80">
        <f t="shared" si="13"/>
        <v>34.676554416923601</v>
      </c>
      <c r="R132" s="81">
        <f t="shared" si="79"/>
        <v>0.32833607907743001</v>
      </c>
      <c r="S132" s="81">
        <f t="shared" si="79"/>
        <v>0.45965031692687242</v>
      </c>
      <c r="T132" s="81">
        <f t="shared" si="79"/>
        <v>0.13515189667158553</v>
      </c>
      <c r="U132" s="81">
        <f t="shared" si="79"/>
        <v>0</v>
      </c>
      <c r="V132" s="81">
        <f t="shared" si="79"/>
        <v>0.37409497356638649</v>
      </c>
      <c r="W132" s="82">
        <f t="shared" si="79"/>
        <v>0.74842110048349553</v>
      </c>
      <c r="X132" s="82">
        <f t="shared" si="79"/>
        <v>0.38124999999999998</v>
      </c>
      <c r="Y132" s="82">
        <f t="shared" si="79"/>
        <v>0.32700000000000001</v>
      </c>
      <c r="Z132" s="82">
        <f t="shared" si="79"/>
        <v>0.29799999999999999</v>
      </c>
      <c r="AA132" s="82">
        <f t="shared" si="79"/>
        <v>0.33333333333333331</v>
      </c>
      <c r="AB132" s="82">
        <f t="shared" si="79"/>
        <v>6.1185284794928442E-2</v>
      </c>
      <c r="AC132" s="82">
        <f t="shared" si="79"/>
        <v>0</v>
      </c>
      <c r="AD132" s="82">
        <f t="shared" si="79"/>
        <v>0.58360655737704914</v>
      </c>
      <c r="AE132" s="82">
        <f t="shared" si="79"/>
        <v>0.14766247515741374</v>
      </c>
      <c r="AF132" s="82">
        <f t="shared" si="79"/>
        <v>0.76</v>
      </c>
      <c r="AG132" s="82">
        <f t="shared" si="79"/>
        <v>0.94051627384960723</v>
      </c>
      <c r="AH132" s="82">
        <f t="shared" si="79"/>
        <v>0.34782608695652178</v>
      </c>
      <c r="AI132" s="82">
        <f t="shared" si="79"/>
        <v>0.97726654398975077</v>
      </c>
      <c r="AJ132" s="82">
        <f t="shared" si="79"/>
        <v>1</v>
      </c>
      <c r="AK132" s="82">
        <f t="shared" si="79"/>
        <v>1.537753222836096E-2</v>
      </c>
      <c r="AL132" s="82">
        <f t="shared" si="79"/>
        <v>0.69393285816358008</v>
      </c>
      <c r="AM132" s="82">
        <f t="shared" si="79"/>
        <v>0.29846061737139823</v>
      </c>
      <c r="AN132" s="82">
        <f t="shared" si="79"/>
        <v>0.14154143242158782</v>
      </c>
      <c r="AO132" s="82">
        <f t="shared" si="79"/>
        <v>0.32144820545040453</v>
      </c>
      <c r="AP132" s="82">
        <f t="shared" si="79"/>
        <v>0.69101123595505631</v>
      </c>
      <c r="AQ132" s="82">
        <f t="shared" si="79"/>
        <v>0.25008666712889133</v>
      </c>
      <c r="AR132" s="83">
        <f t="shared" si="79"/>
        <v>0</v>
      </c>
      <c r="AS132" s="83">
        <f t="shared" si="79"/>
        <v>0.5</v>
      </c>
      <c r="AT132" s="83">
        <f t="shared" si="79"/>
        <v>0.36842105263157893</v>
      </c>
      <c r="AU132" s="83">
        <f t="shared" si="79"/>
        <v>0.1111111111111111</v>
      </c>
      <c r="AV132" s="83">
        <f t="shared" si="79"/>
        <v>0</v>
      </c>
      <c r="AW132" s="83">
        <f t="shared" si="79"/>
        <v>0</v>
      </c>
      <c r="AX132" s="83">
        <f t="shared" si="79"/>
        <v>0.33333333333333298</v>
      </c>
      <c r="AY132" s="83">
        <f t="shared" si="79"/>
        <v>0</v>
      </c>
      <c r="AZ132" s="83">
        <f t="shared" si="79"/>
        <v>0</v>
      </c>
      <c r="BA132" s="83">
        <f t="shared" si="79"/>
        <v>0</v>
      </c>
      <c r="BB132" s="83">
        <f t="shared" si="79"/>
        <v>7.880561470413527E-3</v>
      </c>
      <c r="BC132" s="83">
        <f t="shared" si="79"/>
        <v>1</v>
      </c>
      <c r="BD132" s="83">
        <f t="shared" si="79"/>
        <v>0.21395832723626756</v>
      </c>
      <c r="BE132" s="83">
        <f t="shared" si="79"/>
        <v>0.4850894959902507</v>
      </c>
      <c r="BF132" s="83">
        <f t="shared" si="79"/>
        <v>0.5</v>
      </c>
      <c r="BG132" s="83">
        <f t="shared" si="79"/>
        <v>0.64275000000000004</v>
      </c>
      <c r="BH132" s="84">
        <f t="shared" si="79"/>
        <v>0.36363636363636365</v>
      </c>
      <c r="BI132" s="84">
        <f t="shared" si="79"/>
        <v>0.8571428571428571</v>
      </c>
      <c r="BJ132" s="84">
        <f t="shared" si="79"/>
        <v>0.3230107520520456</v>
      </c>
      <c r="BK132" s="84">
        <f t="shared" si="79"/>
        <v>1.4984114507498654E-2</v>
      </c>
      <c r="BL132" s="84">
        <f t="shared" si="79"/>
        <v>1</v>
      </c>
      <c r="BM132" s="84">
        <f t="shared" si="79"/>
        <v>6.2215965111533378E-2</v>
      </c>
      <c r="BN132" s="84">
        <f t="shared" si="79"/>
        <v>7.4084093461569606E-2</v>
      </c>
      <c r="BO132" s="84">
        <f t="shared" si="79"/>
        <v>0.1004669522668846</v>
      </c>
      <c r="BP132" s="85">
        <f t="shared" si="79"/>
        <v>0.95787533732640029</v>
      </c>
      <c r="BQ132" s="85">
        <f t="shared" si="79"/>
        <v>0.98370008149959254</v>
      </c>
      <c r="BR132" s="85">
        <f t="shared" si="79"/>
        <v>0.99769135759716499</v>
      </c>
      <c r="BS132" s="85">
        <f t="shared" si="79"/>
        <v>0.35090532061048924</v>
      </c>
      <c r="BT132" s="86">
        <v>1</v>
      </c>
      <c r="BU132" s="85">
        <f t="shared" si="73"/>
        <v>1</v>
      </c>
      <c r="BV132" s="85">
        <f t="shared" si="73"/>
        <v>2.2537750474987062E-2</v>
      </c>
      <c r="BW132" s="87"/>
      <c r="BX132" s="87"/>
      <c r="BY132" s="88">
        <v>21.204999999999998</v>
      </c>
      <c r="BZ132" s="88">
        <v>0.10482180293501001</v>
      </c>
      <c r="CA132" s="88">
        <v>221.68883657909697</v>
      </c>
      <c r="CB132" s="88">
        <v>0.89194610299999999</v>
      </c>
      <c r="CC132" s="89">
        <v>8.7814680000000003</v>
      </c>
      <c r="CD132" s="88"/>
      <c r="CE132" s="88">
        <v>13.2</v>
      </c>
      <c r="CF132" s="88">
        <v>32.700000000000003</v>
      </c>
      <c r="CG132" s="88">
        <v>14.9</v>
      </c>
      <c r="CH132" s="88">
        <v>1</v>
      </c>
      <c r="CI132" s="88">
        <v>5.5555555555555601E-2</v>
      </c>
      <c r="CJ132" s="88">
        <v>-1</v>
      </c>
      <c r="CK132" s="88">
        <v>62.2</v>
      </c>
      <c r="CL132" s="88">
        <v>8.1069999999999993</v>
      </c>
      <c r="CM132" s="89">
        <v>68</v>
      </c>
      <c r="CN132" s="88">
        <v>94.7</v>
      </c>
      <c r="CO132" s="89">
        <v>3.2</v>
      </c>
      <c r="CP132" s="88">
        <v>0.49526219999999999</v>
      </c>
      <c r="CQ132" s="88">
        <v>53.63496</v>
      </c>
      <c r="CR132" s="88"/>
      <c r="CS132" s="88">
        <v>27.891359999999999</v>
      </c>
      <c r="CT132" s="88">
        <v>23.14367</v>
      </c>
      <c r="CU132" s="88">
        <v>3.24465</v>
      </c>
      <c r="CV132" s="88">
        <v>31.8</v>
      </c>
      <c r="CW132" s="88">
        <v>12.4</v>
      </c>
      <c r="CX132" s="88">
        <v>24.55</v>
      </c>
      <c r="CY132" s="88">
        <v>0</v>
      </c>
      <c r="CZ132" s="88">
        <v>0.5</v>
      </c>
      <c r="DA132" s="88">
        <v>10</v>
      </c>
      <c r="DB132" s="88">
        <v>1</v>
      </c>
      <c r="DC132" s="88">
        <v>0</v>
      </c>
      <c r="DD132" s="88">
        <v>1</v>
      </c>
      <c r="DE132" s="88">
        <v>0.33333333333333298</v>
      </c>
      <c r="DF132" s="88">
        <v>1</v>
      </c>
      <c r="DG132" s="89">
        <v>0</v>
      </c>
      <c r="DH132" s="89">
        <v>0</v>
      </c>
      <c r="DI132" s="89">
        <v>1.8759251029999999</v>
      </c>
      <c r="DJ132" s="88">
        <v>3</v>
      </c>
      <c r="DK132" s="88">
        <v>1.667282058856109</v>
      </c>
      <c r="DL132" s="89">
        <v>890.93227366385429</v>
      </c>
      <c r="DM132" s="89">
        <v>3</v>
      </c>
      <c r="DN132" s="89">
        <v>3.5710000000000002</v>
      </c>
      <c r="DO132" s="88">
        <v>52</v>
      </c>
      <c r="DP132" s="88">
        <v>13</v>
      </c>
      <c r="DQ132" s="89">
        <v>-1.3612885292852099</v>
      </c>
      <c r="DR132" s="88">
        <v>0.9094773125585891</v>
      </c>
      <c r="DS132" s="88">
        <v>470.42333330000002</v>
      </c>
      <c r="DT132" s="88">
        <v>1.3733343378135601</v>
      </c>
      <c r="DU132" s="88">
        <v>0.77350148491015003</v>
      </c>
      <c r="DV132" s="88">
        <v>2.1703000000000001</v>
      </c>
      <c r="DW132" s="89">
        <v>96.8</v>
      </c>
      <c r="DX132" s="88">
        <v>99</v>
      </c>
      <c r="DY132" s="88">
        <v>99.8</v>
      </c>
      <c r="DZ132" s="89">
        <v>35.9</v>
      </c>
      <c r="EA132" s="88">
        <v>1</v>
      </c>
      <c r="EB132" s="89">
        <v>104.66665329999999</v>
      </c>
      <c r="EC132" s="88">
        <v>2.5640000000000001</v>
      </c>
      <c r="ED132" s="77"/>
    </row>
    <row r="133" spans="1:134" ht="15.75" customHeight="1" x14ac:dyDescent="0.25">
      <c r="A133" s="112" t="s">
        <v>222</v>
      </c>
      <c r="B133" s="113">
        <v>5</v>
      </c>
      <c r="C133" s="113" t="s">
        <v>170</v>
      </c>
      <c r="D133" s="77" t="s">
        <v>174</v>
      </c>
      <c r="E133" s="77"/>
      <c r="F133" s="77" t="s">
        <v>130</v>
      </c>
      <c r="G133" s="78">
        <f t="shared" si="7"/>
        <v>34.311677154209669</v>
      </c>
      <c r="H133" s="79">
        <f t="shared" si="72"/>
        <v>26.923412712079575</v>
      </c>
      <c r="I133" s="79">
        <f t="shared" si="72"/>
        <v>17.782920223705275</v>
      </c>
      <c r="J133" s="79">
        <f t="shared" si="72"/>
        <v>53.049854196294298</v>
      </c>
      <c r="K133" s="79">
        <f t="shared" si="72"/>
        <v>59.904616487757899</v>
      </c>
      <c r="L133" s="79">
        <f t="shared" si="72"/>
        <v>13.897582151211274</v>
      </c>
      <c r="M133" s="80">
        <f t="shared" si="9"/>
        <v>12.144859062831475</v>
      </c>
      <c r="N133" s="80">
        <f t="shared" si="10"/>
        <v>-35.663787361130552</v>
      </c>
      <c r="O133" s="80">
        <f t="shared" si="11"/>
        <v>29.3119525000469</v>
      </c>
      <c r="P133" s="80">
        <f t="shared" si="12"/>
        <v>42.355155953905999</v>
      </c>
      <c r="Q133" s="80">
        <f t="shared" si="13"/>
        <v>0.48186741420156443</v>
      </c>
      <c r="R133" s="81">
        <f t="shared" si="79"/>
        <v>0.19703459637561785</v>
      </c>
      <c r="S133" s="81">
        <f t="shared" si="79"/>
        <v>0.35641384015464467</v>
      </c>
      <c r="T133" s="81">
        <f t="shared" si="79"/>
        <v>6.776733592422228E-2</v>
      </c>
      <c r="U133" s="81">
        <f t="shared" si="79"/>
        <v>0</v>
      </c>
      <c r="V133" s="81">
        <f t="shared" si="79"/>
        <v>0.39805954698622731</v>
      </c>
      <c r="W133" s="82">
        <f t="shared" si="79"/>
        <v>0</v>
      </c>
      <c r="X133" s="82">
        <f t="shared" si="79"/>
        <v>7.8125E-2</v>
      </c>
      <c r="Y133" s="82">
        <f t="shared" si="79"/>
        <v>5.9000000000000004E-2</v>
      </c>
      <c r="Z133" s="82">
        <f t="shared" si="79"/>
        <v>0.68599999999999994</v>
      </c>
      <c r="AA133" s="82">
        <f t="shared" si="79"/>
        <v>0.66666666666666663</v>
      </c>
      <c r="AB133" s="82">
        <f t="shared" si="79"/>
        <v>8.2912304293535619E-2</v>
      </c>
      <c r="AC133" s="82">
        <f t="shared" si="79"/>
        <v>0</v>
      </c>
      <c r="AD133" s="82">
        <f t="shared" si="79"/>
        <v>0.31475409836065571</v>
      </c>
      <c r="AE133" s="82">
        <f t="shared" si="79"/>
        <v>1.394899608090789E-2</v>
      </c>
      <c r="AF133" s="82">
        <f t="shared" si="79"/>
        <v>0.28000000000000003</v>
      </c>
      <c r="AG133" s="82">
        <f t="shared" si="79"/>
        <v>9.2031425364758709E-2</v>
      </c>
      <c r="AH133" s="82">
        <f t="shared" si="79"/>
        <v>0.32608695652173914</v>
      </c>
      <c r="AI133" s="82">
        <f t="shared" si="79"/>
        <v>0.69494857406078991</v>
      </c>
      <c r="AJ133" s="82">
        <f t="shared" si="79"/>
        <v>0.35472222074729343</v>
      </c>
      <c r="AK133" s="82">
        <f t="shared" si="79"/>
        <v>0</v>
      </c>
      <c r="AL133" s="82">
        <f t="shared" si="79"/>
        <v>0.71232127531196965</v>
      </c>
      <c r="AM133" s="82">
        <f t="shared" si="79"/>
        <v>0.74584621001916107</v>
      </c>
      <c r="AN133" s="82">
        <f t="shared" si="79"/>
        <v>0.29529872202936736</v>
      </c>
      <c r="AO133" s="82">
        <f t="shared" si="79"/>
        <v>0.84188067750464679</v>
      </c>
      <c r="AP133" s="82">
        <f t="shared" si="79"/>
        <v>0.1966292134831461</v>
      </c>
      <c r="AQ133" s="82">
        <f t="shared" si="79"/>
        <v>0.80752964015808082</v>
      </c>
      <c r="AR133" s="83">
        <f t="shared" si="79"/>
        <v>0</v>
      </c>
      <c r="AS133" s="83">
        <f t="shared" si="79"/>
        <v>0</v>
      </c>
      <c r="AT133" s="83">
        <f t="shared" si="79"/>
        <v>0.47368421052631576</v>
      </c>
      <c r="AU133" s="83">
        <f t="shared" si="79"/>
        <v>0.66666666666666663</v>
      </c>
      <c r="AV133" s="83">
        <f t="shared" si="79"/>
        <v>1</v>
      </c>
      <c r="AW133" s="83">
        <f t="shared" si="79"/>
        <v>0</v>
      </c>
      <c r="AX133" s="83">
        <f t="shared" si="79"/>
        <v>1</v>
      </c>
      <c r="AY133" s="83">
        <f t="shared" si="79"/>
        <v>0.7142857142857143</v>
      </c>
      <c r="AZ133" s="83">
        <f t="shared" si="79"/>
        <v>1</v>
      </c>
      <c r="BA133" s="83">
        <f t="shared" si="79"/>
        <v>0</v>
      </c>
      <c r="BB133" s="83">
        <f t="shared" si="79"/>
        <v>2.6009278370523841E-2</v>
      </c>
      <c r="BC133" s="83">
        <f t="shared" si="79"/>
        <v>1</v>
      </c>
      <c r="BD133" s="83">
        <f t="shared" si="79"/>
        <v>0.21322349630515286</v>
      </c>
      <c r="BE133" s="83">
        <f t="shared" si="79"/>
        <v>4.376369364271112E-2</v>
      </c>
      <c r="BF133" s="83">
        <f t="shared" si="79"/>
        <v>0.5</v>
      </c>
      <c r="BG133" s="83">
        <f t="shared" si="79"/>
        <v>3.075E-2</v>
      </c>
      <c r="BH133" s="84">
        <f t="shared" si="79"/>
        <v>0.35968379446640319</v>
      </c>
      <c r="BI133" s="84">
        <f t="shared" si="79"/>
        <v>1</v>
      </c>
      <c r="BJ133" s="84">
        <f t="shared" si="79"/>
        <v>0.360802679162948</v>
      </c>
      <c r="BK133" s="84">
        <f t="shared" si="79"/>
        <v>6.0937654105539418E-2</v>
      </c>
      <c r="BL133" s="84">
        <f t="shared" si="79"/>
        <v>2.8692384776810025E-3</v>
      </c>
      <c r="BM133" s="84">
        <f t="shared" si="79"/>
        <v>4.9017816944082394E-2</v>
      </c>
      <c r="BN133" s="84">
        <f t="shared" si="79"/>
        <v>5.1109044892753506E-3</v>
      </c>
      <c r="BO133" s="84">
        <f t="shared" si="79"/>
        <v>3.0219929667611781E-2</v>
      </c>
      <c r="BP133" s="85">
        <f t="shared" si="79"/>
        <v>5.8777068386757052E-2</v>
      </c>
      <c r="BQ133" s="85">
        <f t="shared" si="79"/>
        <v>0.60554197229013851</v>
      </c>
      <c r="BR133" s="85">
        <f t="shared" si="79"/>
        <v>8.1160323671664869E-2</v>
      </c>
      <c r="BS133" s="85">
        <f t="shared" si="79"/>
        <v>0.17713027264524467</v>
      </c>
      <c r="BT133" s="86">
        <v>1</v>
      </c>
      <c r="BU133" s="85">
        <f t="shared" si="73"/>
        <v>0.6764885607425607</v>
      </c>
      <c r="BV133" s="85">
        <f t="shared" si="73"/>
        <v>8.2917945770929993E-2</v>
      </c>
      <c r="BW133" s="87"/>
      <c r="BX133" s="87"/>
      <c r="BY133" s="88">
        <v>14.829000000000001</v>
      </c>
      <c r="BZ133" s="88">
        <v>3.5128805620608897E-2</v>
      </c>
      <c r="CA133" s="88">
        <v>115.11019740603965</v>
      </c>
      <c r="CB133" s="88">
        <v>0.26601664575146</v>
      </c>
      <c r="CC133" s="89">
        <v>9.3440100000000008</v>
      </c>
      <c r="CD133" s="88">
        <v>59.408569999999997</v>
      </c>
      <c r="CE133" s="88">
        <v>3.5</v>
      </c>
      <c r="CF133" s="88">
        <v>5.9</v>
      </c>
      <c r="CG133" s="88">
        <v>34.299999999999997</v>
      </c>
      <c r="CH133" s="88">
        <v>2</v>
      </c>
      <c r="CI133" s="88">
        <v>7.0899470899470907E-2</v>
      </c>
      <c r="CJ133" s="88">
        <v>-1</v>
      </c>
      <c r="CK133" s="88">
        <v>54</v>
      </c>
      <c r="CL133" s="88">
        <v>0.90800000000000003</v>
      </c>
      <c r="CM133" s="89">
        <v>44</v>
      </c>
      <c r="CN133" s="88">
        <v>19.100000000000001</v>
      </c>
      <c r="CO133" s="89">
        <v>3.1</v>
      </c>
      <c r="CP133" s="88">
        <v>0.43642530000000002</v>
      </c>
      <c r="CQ133" s="88">
        <v>37.847290000000001</v>
      </c>
      <c r="CR133" s="88">
        <v>0</v>
      </c>
      <c r="CS133" s="88">
        <v>28.50027</v>
      </c>
      <c r="CT133" s="88">
        <v>45.591090000000001</v>
      </c>
      <c r="CU133" s="88">
        <v>6.7623800000000003</v>
      </c>
      <c r="CV133" s="88">
        <v>81.5</v>
      </c>
      <c r="CW133" s="88">
        <v>3.6</v>
      </c>
      <c r="CX133" s="88">
        <v>74.8</v>
      </c>
      <c r="CY133" s="88">
        <v>0</v>
      </c>
      <c r="CZ133" s="88">
        <v>0</v>
      </c>
      <c r="DA133" s="88">
        <v>12</v>
      </c>
      <c r="DB133" s="88">
        <v>6</v>
      </c>
      <c r="DC133" s="88">
        <v>1</v>
      </c>
      <c r="DD133" s="88">
        <v>1</v>
      </c>
      <c r="DE133" s="88">
        <v>1</v>
      </c>
      <c r="DF133" s="88">
        <v>6</v>
      </c>
      <c r="DG133" s="89">
        <v>1</v>
      </c>
      <c r="DH133" s="89">
        <v>0</v>
      </c>
      <c r="DI133" s="89">
        <v>6.1913682659999996</v>
      </c>
      <c r="DJ133" s="88">
        <v>3</v>
      </c>
      <c r="DK133" s="88">
        <v>1.661977214190125</v>
      </c>
      <c r="DL133" s="89">
        <v>115.58139308957783</v>
      </c>
      <c r="DM133" s="89">
        <v>3</v>
      </c>
      <c r="DN133" s="89">
        <v>1.123</v>
      </c>
      <c r="DO133" s="88"/>
      <c r="DP133" s="88">
        <v>14</v>
      </c>
      <c r="DQ133" s="89">
        <v>-0.57968723035565894</v>
      </c>
      <c r="DR133" s="88"/>
      <c r="DS133" s="88">
        <v>1.26</v>
      </c>
      <c r="DT133" s="88">
        <v>1.19872589324451</v>
      </c>
      <c r="DU133" s="88">
        <v>0.100378339091736</v>
      </c>
      <c r="DV133" s="88"/>
      <c r="DW133" s="89">
        <v>28.5</v>
      </c>
      <c r="DX133" s="88">
        <v>75.8</v>
      </c>
      <c r="DY133" s="88">
        <v>20.399999999999999</v>
      </c>
      <c r="DZ133" s="89">
        <v>19.221099630000001</v>
      </c>
      <c r="EA133" s="88">
        <v>1</v>
      </c>
      <c r="EB133" s="89">
        <v>60.300640520000002</v>
      </c>
      <c r="EC133" s="88">
        <v>7.8490000000000002</v>
      </c>
      <c r="ED133" s="77"/>
    </row>
    <row r="134" spans="1:134" ht="15.75" customHeight="1" x14ac:dyDescent="0.25">
      <c r="A134" s="112" t="s">
        <v>223</v>
      </c>
      <c r="B134" s="113">
        <v>5</v>
      </c>
      <c r="C134" s="113" t="s">
        <v>170</v>
      </c>
      <c r="D134" s="77" t="s">
        <v>174</v>
      </c>
      <c r="E134" s="77"/>
      <c r="F134" s="77" t="s">
        <v>130</v>
      </c>
      <c r="G134" s="78">
        <f t="shared" si="7"/>
        <v>33.76878903988576</v>
      </c>
      <c r="H134" s="79">
        <f t="shared" ref="H134:L149" si="80">+(M134-MIN(M$6:M$153))/(100-MIN(M$6:M$153))*100</f>
        <v>33.599342275241369</v>
      </c>
      <c r="I134" s="79">
        <f t="shared" si="80"/>
        <v>0</v>
      </c>
      <c r="J134" s="79">
        <f t="shared" si="80"/>
        <v>44.134540232434851</v>
      </c>
      <c r="K134" s="79">
        <f t="shared" si="80"/>
        <v>60.121286212237578</v>
      </c>
      <c r="L134" s="79">
        <f t="shared" si="80"/>
        <v>30.988776479515035</v>
      </c>
      <c r="M134" s="80">
        <f t="shared" si="9"/>
        <v>20.17088702096985</v>
      </c>
      <c r="N134" s="80">
        <f t="shared" si="10"/>
        <v>-65.00681820645967</v>
      </c>
      <c r="O134" s="80">
        <f t="shared" si="11"/>
        <v>15.889073270041399</v>
      </c>
      <c r="P134" s="80">
        <f t="shared" si="12"/>
        <v>42.666660455997309</v>
      </c>
      <c r="Q134" s="80">
        <f t="shared" si="13"/>
        <v>20.236059987525536</v>
      </c>
      <c r="R134" s="81">
        <f t="shared" si="79"/>
        <v>0.22588550247116973</v>
      </c>
      <c r="S134" s="81">
        <f t="shared" si="79"/>
        <v>0.32461380530529138</v>
      </c>
      <c r="T134" s="81">
        <f t="shared" si="79"/>
        <v>1.8302455321632844E-2</v>
      </c>
      <c r="U134" s="81">
        <f t="shared" si="79"/>
        <v>0</v>
      </c>
      <c r="V134" s="81">
        <f t="shared" si="79"/>
        <v>0.20231989571396317</v>
      </c>
      <c r="W134" s="82">
        <f t="shared" si="79"/>
        <v>0.39923805486842778</v>
      </c>
      <c r="X134" s="82">
        <f t="shared" si="79"/>
        <v>4.6875E-2</v>
      </c>
      <c r="Y134" s="82">
        <f t="shared" si="79"/>
        <v>8.8000000000000009E-2</v>
      </c>
      <c r="Z134" s="82">
        <f t="shared" si="79"/>
        <v>0.43799999999999994</v>
      </c>
      <c r="AA134" s="82">
        <f t="shared" si="79"/>
        <v>0</v>
      </c>
      <c r="AB134" s="82">
        <f t="shared" si="79"/>
        <v>6.9926039765632442E-2</v>
      </c>
      <c r="AC134" s="82">
        <f t="shared" si="79"/>
        <v>0</v>
      </c>
      <c r="AD134" s="82">
        <f t="shared" si="79"/>
        <v>0.23934426229508204</v>
      </c>
      <c r="AE134" s="82">
        <f t="shared" si="79"/>
        <v>1.1720128531362022E-2</v>
      </c>
      <c r="AF134" s="82">
        <f t="shared" si="79"/>
        <v>0.1</v>
      </c>
      <c r="AG134" s="82">
        <f t="shared" si="79"/>
        <v>0.1032547699214366</v>
      </c>
      <c r="AH134" s="82">
        <f t="shared" si="79"/>
        <v>0.15217391304347822</v>
      </c>
      <c r="AI134" s="82">
        <f t="shared" si="79"/>
        <v>6.3123750938670259E-2</v>
      </c>
      <c r="AJ134" s="82">
        <f t="shared" si="79"/>
        <v>9.7805482841562472E-2</v>
      </c>
      <c r="AK134" s="82">
        <f t="shared" si="79"/>
        <v>0</v>
      </c>
      <c r="AL134" s="82">
        <f t="shared" si="79"/>
        <v>0.8645536691975364</v>
      </c>
      <c r="AM134" s="82">
        <f t="shared" si="79"/>
        <v>0.74584361906986518</v>
      </c>
      <c r="AN134" s="82">
        <f t="shared" si="79"/>
        <v>0.61859408369269608</v>
      </c>
      <c r="AO134" s="82">
        <f t="shared" si="79"/>
        <v>0.99266996518233475</v>
      </c>
      <c r="AP134" s="82">
        <f t="shared" si="79"/>
        <v>0.42471910112359562</v>
      </c>
      <c r="AQ134" s="82">
        <f t="shared" si="79"/>
        <v>0.97781321500381335</v>
      </c>
      <c r="AR134" s="83">
        <f t="shared" si="79"/>
        <v>0</v>
      </c>
      <c r="AS134" s="83">
        <f t="shared" si="79"/>
        <v>0</v>
      </c>
      <c r="AT134" s="83">
        <f t="shared" si="79"/>
        <v>0.42105263157894735</v>
      </c>
      <c r="AU134" s="83">
        <f t="shared" si="79"/>
        <v>0.5</v>
      </c>
      <c r="AV134" s="83">
        <f t="shared" si="79"/>
        <v>1</v>
      </c>
      <c r="AW134" s="83">
        <f t="shared" si="79"/>
        <v>0.33333333333333331</v>
      </c>
      <c r="AX134" s="83">
        <f t="shared" si="79"/>
        <v>0.66666666666666696</v>
      </c>
      <c r="AY134" s="83">
        <f t="shared" si="79"/>
        <v>0.8571428571428571</v>
      </c>
      <c r="AZ134" s="83">
        <f t="shared" si="79"/>
        <v>1</v>
      </c>
      <c r="BA134" s="83">
        <f t="shared" si="79"/>
        <v>7.6588042262001877E-4</v>
      </c>
      <c r="BB134" s="83">
        <f t="shared" si="79"/>
        <v>0</v>
      </c>
      <c r="BC134" s="83">
        <f t="shared" si="79"/>
        <v>1</v>
      </c>
      <c r="BD134" s="83">
        <f t="shared" si="79"/>
        <v>0.24763134781360446</v>
      </c>
      <c r="BE134" s="83">
        <f t="shared" si="79"/>
        <v>3.5876177766214323E-2</v>
      </c>
      <c r="BF134" s="83">
        <f t="shared" si="79"/>
        <v>1</v>
      </c>
      <c r="BG134" s="83">
        <f t="shared" si="79"/>
        <v>7.2499999999999787E-3</v>
      </c>
      <c r="BH134" s="84">
        <f t="shared" si="79"/>
        <v>0.33333333333333331</v>
      </c>
      <c r="BI134" s="84">
        <f t="shared" si="79"/>
        <v>1</v>
      </c>
      <c r="BJ134" s="84">
        <f t="shared" si="79"/>
        <v>0.4096859704415875</v>
      </c>
      <c r="BK134" s="84">
        <f t="shared" si="79"/>
        <v>6.0937654105539418E-2</v>
      </c>
      <c r="BL134" s="84">
        <f t="shared" si="79"/>
        <v>2.4938240985890141E-3</v>
      </c>
      <c r="BM134" s="84">
        <f t="shared" si="79"/>
        <v>5.1543937889191586E-2</v>
      </c>
      <c r="BN134" s="84">
        <f t="shared" si="79"/>
        <v>1.3032847985175221E-2</v>
      </c>
      <c r="BO134" s="84">
        <f t="shared" si="79"/>
        <v>3.0219929667611781E-2</v>
      </c>
      <c r="BP134" s="85">
        <f t="shared" si="79"/>
        <v>0.13249522806555653</v>
      </c>
      <c r="BQ134" s="85">
        <f t="shared" si="79"/>
        <v>0.46862265688671567</v>
      </c>
      <c r="BR134" s="85">
        <f t="shared" si="79"/>
        <v>0.16474781286709492</v>
      </c>
      <c r="BS134" s="85">
        <f t="shared" si="79"/>
        <v>2.5837038155389239E-2</v>
      </c>
      <c r="BT134" s="86">
        <v>1</v>
      </c>
      <c r="BU134" s="85">
        <f t="shared" ref="BU134:BV149" si="81">IF(EB134="",VLOOKUP($B134,$Q$165:$BV$170,COLUMN(BU$157)-$R$162),IF((EB134-EB$171)/(EB$170-EB$171)&lt;0,0,IF((EB134-EB$171)/(EB$170-EB$171)&gt;1,1,(EB134-EB$171)/(EB$170-EB$171))))</f>
        <v>0.21113924952527499</v>
      </c>
      <c r="BV134" s="85">
        <f t="shared" si="81"/>
        <v>0.10082064511411686</v>
      </c>
      <c r="BW134" s="87"/>
      <c r="BX134" s="87"/>
      <c r="BY134" s="88">
        <v>16.23</v>
      </c>
      <c r="BZ134" s="88">
        <v>1.3661202185792301E-2</v>
      </c>
      <c r="CA134" s="88">
        <v>36.874180089743199</v>
      </c>
      <c r="CB134" s="88">
        <v>0.29577963200000001</v>
      </c>
      <c r="CC134" s="89">
        <v>4.7492369999999999</v>
      </c>
      <c r="CD134" s="88">
        <v>76.227689999999996</v>
      </c>
      <c r="CE134" s="88">
        <v>2.5</v>
      </c>
      <c r="CF134" s="88">
        <v>8.8000000000000007</v>
      </c>
      <c r="CG134" s="88">
        <v>21.9</v>
      </c>
      <c r="CH134" s="88">
        <v>0</v>
      </c>
      <c r="CI134" s="88">
        <v>6.1728395061728399E-2</v>
      </c>
      <c r="CJ134" s="88">
        <v>-1</v>
      </c>
      <c r="CK134" s="88">
        <v>51.7</v>
      </c>
      <c r="CL134" s="88">
        <v>0.78800000000000003</v>
      </c>
      <c r="CM134" s="89">
        <v>35</v>
      </c>
      <c r="CN134" s="88">
        <v>20.100000000000001</v>
      </c>
      <c r="CO134" s="89">
        <v>2.2999999999999998</v>
      </c>
      <c r="CP134" s="88">
        <v>0.30474889999999999</v>
      </c>
      <c r="CQ134" s="88">
        <v>33.008699999999997</v>
      </c>
      <c r="CR134" s="88">
        <v>0</v>
      </c>
      <c r="CS134" s="88">
        <v>33.541260000000001</v>
      </c>
      <c r="CT134" s="88">
        <v>45.590960000000003</v>
      </c>
      <c r="CU134" s="88">
        <v>14.15888</v>
      </c>
      <c r="CV134" s="88">
        <v>95.9</v>
      </c>
      <c r="CW134" s="88">
        <v>7.66</v>
      </c>
      <c r="CX134" s="88">
        <v>90.15</v>
      </c>
      <c r="CY134" s="88">
        <v>0</v>
      </c>
      <c r="CZ134" s="88">
        <v>0</v>
      </c>
      <c r="DA134" s="88">
        <v>11</v>
      </c>
      <c r="DB134" s="88">
        <v>4.5</v>
      </c>
      <c r="DC134" s="88">
        <v>1</v>
      </c>
      <c r="DD134" s="88">
        <v>2</v>
      </c>
      <c r="DE134" s="88">
        <v>0.66666666666666696</v>
      </c>
      <c r="DF134" s="88">
        <v>7</v>
      </c>
      <c r="DG134" s="89">
        <v>1</v>
      </c>
      <c r="DH134" s="89">
        <v>0.30704804800000002</v>
      </c>
      <c r="DI134" s="89">
        <v>0</v>
      </c>
      <c r="DJ134" s="88">
        <v>3</v>
      </c>
      <c r="DK134" s="88">
        <v>1.9103721848069564</v>
      </c>
      <c r="DL134" s="89">
        <v>101.72407419307378</v>
      </c>
      <c r="DM134" s="89">
        <v>5</v>
      </c>
      <c r="DN134" s="89">
        <v>1.0289999999999999</v>
      </c>
      <c r="DO134" s="88">
        <v>50</v>
      </c>
      <c r="DP134" s="88">
        <v>14</v>
      </c>
      <c r="DQ134" s="89">
        <v>0.43130233488177899</v>
      </c>
      <c r="DR134" s="88"/>
      <c r="DS134" s="88">
        <v>1.1666666670000001</v>
      </c>
      <c r="DT134" s="88">
        <v>1.2321458884910099</v>
      </c>
      <c r="DU134" s="88">
        <v>0.177690170056922</v>
      </c>
      <c r="DV134" s="88"/>
      <c r="DW134" s="89">
        <v>34.1</v>
      </c>
      <c r="DX134" s="88">
        <v>67.400000000000006</v>
      </c>
      <c r="DY134" s="88">
        <v>27.6412677764893</v>
      </c>
      <c r="DZ134" s="89">
        <v>4.7</v>
      </c>
      <c r="EA134" s="88">
        <v>1</v>
      </c>
      <c r="EB134" s="89">
        <v>22.63592379</v>
      </c>
      <c r="EC134" s="88">
        <v>9.4160000000000004</v>
      </c>
      <c r="ED134" s="77"/>
    </row>
    <row r="135" spans="1:134" ht="15.75" customHeight="1" x14ac:dyDescent="0.25">
      <c r="A135" s="114" t="s">
        <v>224</v>
      </c>
      <c r="B135" s="113">
        <v>5</v>
      </c>
      <c r="C135" s="113" t="s">
        <v>170</v>
      </c>
      <c r="D135" s="77" t="s">
        <v>174</v>
      </c>
      <c r="E135" s="77"/>
      <c r="F135" s="77" t="s">
        <v>130</v>
      </c>
      <c r="G135" s="78">
        <f t="shared" si="7"/>
        <v>33.574449436004116</v>
      </c>
      <c r="H135" s="79">
        <f t="shared" si="80"/>
        <v>30.316769731408932</v>
      </c>
      <c r="I135" s="79">
        <f t="shared" si="80"/>
        <v>13.033873299820536</v>
      </c>
      <c r="J135" s="79">
        <f t="shared" si="80"/>
        <v>51.293183912875172</v>
      </c>
      <c r="K135" s="79">
        <f t="shared" si="80"/>
        <v>52.354144115402924</v>
      </c>
      <c r="L135" s="79">
        <f t="shared" si="80"/>
        <v>20.874276120512988</v>
      </c>
      <c r="M135" s="80">
        <f t="shared" si="9"/>
        <v>16.224467460644416</v>
      </c>
      <c r="N135" s="80">
        <f t="shared" si="10"/>
        <v>-43.500038585364507</v>
      </c>
      <c r="O135" s="80">
        <f t="shared" si="11"/>
        <v>26.667113164398117</v>
      </c>
      <c r="P135" s="80">
        <f t="shared" si="12"/>
        <v>31.499896214443645</v>
      </c>
      <c r="Q135" s="80">
        <f t="shared" si="13"/>
        <v>8.5456079315333398</v>
      </c>
      <c r="R135" s="81">
        <f t="shared" si="79"/>
        <v>0.20774299835255358</v>
      </c>
      <c r="S135" s="81">
        <f t="shared" si="79"/>
        <v>0.32986220988394716</v>
      </c>
      <c r="T135" s="81">
        <f t="shared" si="79"/>
        <v>4.9669656286410124E-2</v>
      </c>
      <c r="U135" s="81">
        <f t="shared" si="79"/>
        <v>0</v>
      </c>
      <c r="V135" s="81">
        <f t="shared" si="79"/>
        <v>0.27000413224900849</v>
      </c>
      <c r="W135" s="82">
        <f t="shared" si="79"/>
        <v>0.38339711175411961</v>
      </c>
      <c r="X135" s="82">
        <f t="shared" si="79"/>
        <v>0.10312499999999999</v>
      </c>
      <c r="Y135" s="82">
        <f t="shared" si="79"/>
        <v>9.6999999999999989E-2</v>
      </c>
      <c r="Z135" s="82">
        <f t="shared" si="79"/>
        <v>0.14400000000000002</v>
      </c>
      <c r="AA135" s="82">
        <f t="shared" si="79"/>
        <v>1</v>
      </c>
      <c r="AB135" s="82">
        <f t="shared" si="79"/>
        <v>0.17053391330598075</v>
      </c>
      <c r="AC135" s="82">
        <f t="shared" si="79"/>
        <v>0.5</v>
      </c>
      <c r="AD135" s="82">
        <f t="shared" si="79"/>
        <v>0.26557377049180325</v>
      </c>
      <c r="AE135" s="82">
        <f t="shared" si="79"/>
        <v>2.6282063188395027E-2</v>
      </c>
      <c r="AF135" s="82">
        <f t="shared" si="79"/>
        <v>0.22</v>
      </c>
      <c r="AG135" s="82">
        <f t="shared" si="79"/>
        <v>9.8765432098765427E-2</v>
      </c>
      <c r="AH135" s="82">
        <f t="shared" si="79"/>
        <v>0.28260869565217389</v>
      </c>
      <c r="AI135" s="82">
        <f t="shared" si="79"/>
        <v>4.2071624445495269E-3</v>
      </c>
      <c r="AJ135" s="82">
        <f t="shared" si="79"/>
        <v>0</v>
      </c>
      <c r="AK135" s="82">
        <f t="shared" si="79"/>
        <v>0</v>
      </c>
      <c r="AL135" s="82">
        <f t="shared" si="79"/>
        <v>0.62474021389282641</v>
      </c>
      <c r="AM135" s="82">
        <f t="shared" si="79"/>
        <v>0.73495804455874747</v>
      </c>
      <c r="AN135" s="82">
        <f t="shared" si="79"/>
        <v>0.49200120987164347</v>
      </c>
      <c r="AO135" s="82">
        <f t="shared" si="79"/>
        <v>0.9759155998848138</v>
      </c>
      <c r="AP135" s="82">
        <f t="shared" si="79"/>
        <v>0.1460674157303371</v>
      </c>
      <c r="AQ135" s="82">
        <f t="shared" si="79"/>
        <v>0.95451709075781732</v>
      </c>
      <c r="AR135" s="83">
        <f t="shared" si="79"/>
        <v>1</v>
      </c>
      <c r="AS135" s="83">
        <f t="shared" si="79"/>
        <v>0.5</v>
      </c>
      <c r="AT135" s="83">
        <f t="shared" si="79"/>
        <v>0.52631578947368418</v>
      </c>
      <c r="AU135" s="83">
        <f t="shared" si="79"/>
        <v>0.27777777777777779</v>
      </c>
      <c r="AV135" s="83">
        <f t="shared" si="79"/>
        <v>1</v>
      </c>
      <c r="AW135" s="83">
        <f t="shared" si="79"/>
        <v>0.33333333333333331</v>
      </c>
      <c r="AX135" s="83">
        <f t="shared" si="79"/>
        <v>0.66666666666666696</v>
      </c>
      <c r="AY135" s="83">
        <f t="shared" si="79"/>
        <v>1</v>
      </c>
      <c r="AZ135" s="83">
        <f t="shared" si="79"/>
        <v>0</v>
      </c>
      <c r="BA135" s="83">
        <f t="shared" si="79"/>
        <v>1.4973220030700266E-3</v>
      </c>
      <c r="BB135" s="83">
        <f t="shared" si="79"/>
        <v>0</v>
      </c>
      <c r="BC135" s="83">
        <f t="shared" si="79"/>
        <v>0.66666666666666663</v>
      </c>
      <c r="BD135" s="83">
        <f t="shared" si="79"/>
        <v>0.14136840048227825</v>
      </c>
      <c r="BE135" s="83">
        <f t="shared" ref="BE135:BS135" si="82">IF(DL135="",VLOOKUP($B135,$Q$165:$BV$170,COLUMN(BE$157)-$R$162),IF((DL135-DL$171)/(DL$170-DL$171)&lt;0,0,IF((DL135-DL$171)/(DL$170-DL$171)&gt;1,1,(DL135-DL$171)/(DL$170-DL$171))))</f>
        <v>3.0449591582196896E-2</v>
      </c>
      <c r="BF135" s="83">
        <f t="shared" si="82"/>
        <v>0.75</v>
      </c>
      <c r="BG135" s="83">
        <f t="shared" si="82"/>
        <v>2.2499999999999742E-3</v>
      </c>
      <c r="BH135" s="84">
        <f t="shared" si="82"/>
        <v>1.5151515151515152E-2</v>
      </c>
      <c r="BI135" s="84">
        <f t="shared" si="82"/>
        <v>1</v>
      </c>
      <c r="BJ135" s="84">
        <f t="shared" si="82"/>
        <v>0.3633637923942768</v>
      </c>
      <c r="BK135" s="84">
        <f t="shared" si="82"/>
        <v>8.9540886625263435E-3</v>
      </c>
      <c r="BL135" s="84">
        <f t="shared" si="82"/>
        <v>3.1802961082550402E-2</v>
      </c>
      <c r="BM135" s="84">
        <f t="shared" si="82"/>
        <v>3.574048941288218E-2</v>
      </c>
      <c r="BN135" s="84">
        <f t="shared" si="82"/>
        <v>3.8687517972990929E-2</v>
      </c>
      <c r="BO135" s="84">
        <f t="shared" si="82"/>
        <v>2.124257916214891E-2</v>
      </c>
      <c r="BP135" s="85">
        <f t="shared" si="82"/>
        <v>0.15224116369380636</v>
      </c>
      <c r="BQ135" s="85">
        <f t="shared" si="82"/>
        <v>0.54523227383863071</v>
      </c>
      <c r="BR135" s="85">
        <f t="shared" si="82"/>
        <v>0.23930232826586328</v>
      </c>
      <c r="BS135" s="85">
        <f t="shared" si="82"/>
        <v>4.7588512968958323E-2</v>
      </c>
      <c r="BT135" s="86">
        <v>1</v>
      </c>
      <c r="BU135" s="85">
        <f t="shared" si="81"/>
        <v>0.36590411144731116</v>
      </c>
      <c r="BV135" s="85">
        <f t="shared" si="81"/>
        <v>0.2569294414289256</v>
      </c>
      <c r="BW135" s="87"/>
      <c r="BX135" s="87"/>
      <c r="BY135" s="88">
        <v>15.349</v>
      </c>
      <c r="BZ135" s="88">
        <v>1.72043010752688E-2</v>
      </c>
      <c r="CA135" s="88">
        <v>86.486043050867977</v>
      </c>
      <c r="CB135" s="88">
        <v>0.28298769000000001</v>
      </c>
      <c r="CC135" s="89">
        <v>6.33805</v>
      </c>
      <c r="CD135" s="88">
        <v>75.602620000000002</v>
      </c>
      <c r="CE135" s="88">
        <v>4.3</v>
      </c>
      <c r="CF135" s="88">
        <v>9.6999999999999993</v>
      </c>
      <c r="CG135" s="88">
        <v>7.2</v>
      </c>
      <c r="CH135" s="88">
        <v>3</v>
      </c>
      <c r="CI135" s="88">
        <v>0.132779037540942</v>
      </c>
      <c r="CJ135" s="88">
        <v>0</v>
      </c>
      <c r="CK135" s="88">
        <v>52.5</v>
      </c>
      <c r="CL135" s="88">
        <v>1.5720000000000001</v>
      </c>
      <c r="CM135" s="89">
        <v>41</v>
      </c>
      <c r="CN135" s="88">
        <v>19.7</v>
      </c>
      <c r="CO135" s="89">
        <v>2.9</v>
      </c>
      <c r="CP135" s="88">
        <v>0.29247030000000002</v>
      </c>
      <c r="CQ135" s="88">
        <v>29.659549999999999</v>
      </c>
      <c r="CR135" s="88">
        <v>0</v>
      </c>
      <c r="CS135" s="88">
        <v>25.60013</v>
      </c>
      <c r="CT135" s="88">
        <v>45.044780000000003</v>
      </c>
      <c r="CU135" s="88">
        <v>11.26263</v>
      </c>
      <c r="CV135" s="88">
        <v>94.3</v>
      </c>
      <c r="CW135" s="88">
        <v>2.7</v>
      </c>
      <c r="CX135" s="88">
        <v>88.05</v>
      </c>
      <c r="CY135" s="88">
        <v>1</v>
      </c>
      <c r="CZ135" s="88">
        <v>0.5</v>
      </c>
      <c r="DA135" s="88">
        <v>13</v>
      </c>
      <c r="DB135" s="88">
        <v>2.5</v>
      </c>
      <c r="DC135" s="88">
        <v>1</v>
      </c>
      <c r="DD135" s="88">
        <v>2</v>
      </c>
      <c r="DE135" s="88">
        <v>0.66666666666666696</v>
      </c>
      <c r="DF135" s="88">
        <v>8</v>
      </c>
      <c r="DG135" s="89">
        <v>0</v>
      </c>
      <c r="DH135" s="89">
        <v>0.60028926800000004</v>
      </c>
      <c r="DI135" s="89">
        <v>0</v>
      </c>
      <c r="DJ135" s="88">
        <v>2</v>
      </c>
      <c r="DK135" s="88">
        <v>1.1432454819513822</v>
      </c>
      <c r="DL135" s="89">
        <v>92.190282255441403</v>
      </c>
      <c r="DM135" s="89">
        <v>4</v>
      </c>
      <c r="DN135" s="89">
        <v>1.0089999999999999</v>
      </c>
      <c r="DO135" s="88">
        <v>29</v>
      </c>
      <c r="DP135" s="88">
        <v>14</v>
      </c>
      <c r="DQ135" s="89">
        <v>-0.52671905483928705</v>
      </c>
      <c r="DR135" s="88">
        <v>0.54347826086956519</v>
      </c>
      <c r="DS135" s="88">
        <v>8.4533333329999998</v>
      </c>
      <c r="DT135" s="88">
        <v>1.0230699240249701</v>
      </c>
      <c r="DU135" s="88">
        <v>0.42805922540201302</v>
      </c>
      <c r="DV135" s="88">
        <v>0.48680000000000001</v>
      </c>
      <c r="DW135" s="89">
        <v>35.6</v>
      </c>
      <c r="DX135" s="88">
        <v>72.099999999999994</v>
      </c>
      <c r="DY135" s="88">
        <v>34.1</v>
      </c>
      <c r="DZ135" s="89">
        <v>6.7877029560000004</v>
      </c>
      <c r="EA135" s="88">
        <v>1</v>
      </c>
      <c r="EB135" s="89">
        <v>35.162373369999997</v>
      </c>
      <c r="EC135" s="88">
        <v>23.08</v>
      </c>
      <c r="ED135" s="77"/>
    </row>
    <row r="136" spans="1:134" ht="15.75" customHeight="1" x14ac:dyDescent="0.25">
      <c r="A136" s="112" t="s">
        <v>225</v>
      </c>
      <c r="B136" s="113">
        <v>2</v>
      </c>
      <c r="C136" s="113" t="s">
        <v>120</v>
      </c>
      <c r="D136" s="77" t="s">
        <v>124</v>
      </c>
      <c r="E136" s="77"/>
      <c r="F136" s="77" t="s">
        <v>145</v>
      </c>
      <c r="G136" s="78">
        <f t="shared" si="7"/>
        <v>32.979445428150576</v>
      </c>
      <c r="H136" s="79">
        <f t="shared" si="80"/>
        <v>27.143683332951486</v>
      </c>
      <c r="I136" s="79">
        <f t="shared" si="80"/>
        <v>40.793114064819697</v>
      </c>
      <c r="J136" s="79">
        <f t="shared" si="80"/>
        <v>21.718559264086277</v>
      </c>
      <c r="K136" s="79">
        <f t="shared" si="80"/>
        <v>53.010595245305744</v>
      </c>
      <c r="L136" s="79">
        <f t="shared" si="80"/>
        <v>22.231275233589656</v>
      </c>
      <c r="M136" s="80">
        <f t="shared" si="9"/>
        <v>12.409675841491008</v>
      </c>
      <c r="N136" s="80">
        <f t="shared" si="10"/>
        <v>2.3046013592311065</v>
      </c>
      <c r="O136" s="80">
        <f t="shared" si="11"/>
        <v>-17.860383740667238</v>
      </c>
      <c r="P136" s="80">
        <f t="shared" si="12"/>
        <v>32.443671275120565</v>
      </c>
      <c r="Q136" s="80">
        <f t="shared" si="13"/>
        <v>10.114042605355621</v>
      </c>
      <c r="R136" s="81">
        <f t="shared" ref="R136:BS140" si="83">IF(BY136="",VLOOKUP($B136,$Q$165:$BV$170,COLUMN(R$157)-$R$162),IF((BY136-BY$171)/(BY$170-BY$171)&lt;0,0,IF((BY136-BY$171)/(BY$170-BY$171)&gt;1,1,(BY136-BY$171)/(BY$170-BY$171))))</f>
        <v>0.26863673805601324</v>
      </c>
      <c r="S136" s="81">
        <f t="shared" si="83"/>
        <v>0.33843037217087246</v>
      </c>
      <c r="T136" s="81">
        <f t="shared" si="83"/>
        <v>3.8841702326205575E-2</v>
      </c>
      <c r="U136" s="81">
        <f t="shared" si="83"/>
        <v>9.0533754437885049E-3</v>
      </c>
      <c r="V136" s="81">
        <f t="shared" si="83"/>
        <v>0.4904153123256042</v>
      </c>
      <c r="W136" s="82">
        <f t="shared" si="83"/>
        <v>0.22296888347073876</v>
      </c>
      <c r="X136" s="82">
        <f t="shared" si="83"/>
        <v>0</v>
      </c>
      <c r="Y136" s="82">
        <f t="shared" si="83"/>
        <v>0.41627272727272724</v>
      </c>
      <c r="Z136" s="82">
        <f t="shared" si="83"/>
        <v>0.20399999999999999</v>
      </c>
      <c r="AA136" s="82">
        <f t="shared" si="83"/>
        <v>0.33333333333333331</v>
      </c>
      <c r="AB136" s="82">
        <f t="shared" si="83"/>
        <v>0.11762558832004597</v>
      </c>
      <c r="AC136" s="82">
        <f t="shared" si="83"/>
        <v>0.5</v>
      </c>
      <c r="AD136" s="82">
        <f t="shared" si="83"/>
        <v>0.48524590163934428</v>
      </c>
      <c r="AE136" s="82">
        <f t="shared" si="83"/>
        <v>0.11250208956332769</v>
      </c>
      <c r="AF136" s="82">
        <f t="shared" si="83"/>
        <v>0.6</v>
      </c>
      <c r="AG136" s="82">
        <f t="shared" si="83"/>
        <v>0.77104377104377098</v>
      </c>
      <c r="AH136" s="82">
        <f t="shared" si="83"/>
        <v>0.57971014492753625</v>
      </c>
      <c r="AI136" s="82">
        <f t="shared" si="83"/>
        <v>1</v>
      </c>
      <c r="AJ136" s="82">
        <f t="shared" si="83"/>
        <v>1</v>
      </c>
      <c r="AK136" s="82">
        <f t="shared" si="83"/>
        <v>0</v>
      </c>
      <c r="AL136" s="82">
        <f t="shared" si="83"/>
        <v>0.69725081219963392</v>
      </c>
      <c r="AM136" s="82">
        <f t="shared" si="83"/>
        <v>0.38655787602746083</v>
      </c>
      <c r="AN136" s="82">
        <f t="shared" si="83"/>
        <v>1.2691413670325712E-2</v>
      </c>
      <c r="AO136" s="82">
        <f t="shared" si="83"/>
        <v>0.63349825911673086</v>
      </c>
      <c r="AP136" s="82">
        <f t="shared" si="83"/>
        <v>3.9325842696629226E-2</v>
      </c>
      <c r="AQ136" s="82">
        <f t="shared" si="83"/>
        <v>0.62948069056368294</v>
      </c>
      <c r="AR136" s="83">
        <f t="shared" si="83"/>
        <v>0.5</v>
      </c>
      <c r="AS136" s="83">
        <f t="shared" si="83"/>
        <v>0</v>
      </c>
      <c r="AT136" s="83">
        <f t="shared" si="83"/>
        <v>5.2631578947368418E-2</v>
      </c>
      <c r="AU136" s="83">
        <f t="shared" si="83"/>
        <v>0.1111111111111111</v>
      </c>
      <c r="AV136" s="83">
        <f t="shared" si="83"/>
        <v>0</v>
      </c>
      <c r="AW136" s="83">
        <f t="shared" si="83"/>
        <v>0</v>
      </c>
      <c r="AX136" s="83">
        <f t="shared" si="83"/>
        <v>1</v>
      </c>
      <c r="AY136" s="83">
        <f t="shared" si="83"/>
        <v>0.42857142857142855</v>
      </c>
      <c r="AZ136" s="83">
        <f t="shared" si="83"/>
        <v>0</v>
      </c>
      <c r="BA136" s="83">
        <f t="shared" si="83"/>
        <v>9.3328785738195693E-3</v>
      </c>
      <c r="BB136" s="83">
        <f t="shared" si="83"/>
        <v>2.1125539033441634E-2</v>
      </c>
      <c r="BC136" s="83">
        <f t="shared" si="83"/>
        <v>0</v>
      </c>
      <c r="BD136" s="83">
        <f t="shared" si="83"/>
        <v>0.54830212101720499</v>
      </c>
      <c r="BE136" s="83">
        <f t="shared" si="83"/>
        <v>0.53545407402187417</v>
      </c>
      <c r="BF136" s="83">
        <f t="shared" si="83"/>
        <v>0.25</v>
      </c>
      <c r="BG136" s="83">
        <f t="shared" si="83"/>
        <v>8.8249999999999995E-2</v>
      </c>
      <c r="BH136" s="84">
        <f t="shared" si="83"/>
        <v>0.34848484848484851</v>
      </c>
      <c r="BI136" s="84">
        <f t="shared" si="83"/>
        <v>0.7142857142857143</v>
      </c>
      <c r="BJ136" s="84">
        <f t="shared" si="83"/>
        <v>0.40037434639073238</v>
      </c>
      <c r="BK136" s="84">
        <f t="shared" si="83"/>
        <v>0</v>
      </c>
      <c r="BL136" s="84">
        <f t="shared" si="83"/>
        <v>7.0095227874624494E-2</v>
      </c>
      <c r="BM136" s="84">
        <f t="shared" si="83"/>
        <v>7.5546775638194674E-2</v>
      </c>
      <c r="BN136" s="84">
        <f t="shared" si="83"/>
        <v>1.3702218308646154E-4</v>
      </c>
      <c r="BO136" s="84">
        <f t="shared" si="83"/>
        <v>1.961903246056686E-2</v>
      </c>
      <c r="BP136" s="85">
        <f t="shared" si="83"/>
        <v>0.79332587375765151</v>
      </c>
      <c r="BQ136" s="85">
        <f t="shared" si="83"/>
        <v>0.58272208638956813</v>
      </c>
      <c r="BR136" s="85">
        <f t="shared" si="83"/>
        <v>0.4459258233195969</v>
      </c>
      <c r="BS136" s="85">
        <f t="shared" si="83"/>
        <v>0.20399946219328063</v>
      </c>
      <c r="BT136" s="86">
        <v>0</v>
      </c>
      <c r="BU136" s="85">
        <f t="shared" si="81"/>
        <v>0.60343912055286753</v>
      </c>
      <c r="BV136" s="85">
        <f t="shared" si="81"/>
        <v>4.6693256040590114E-3</v>
      </c>
      <c r="BW136" s="87"/>
      <c r="BX136" s="87"/>
      <c r="BY136" s="88">
        <v>18.306000000000001</v>
      </c>
      <c r="BZ136" s="88">
        <v>2.2988505747126398E-2</v>
      </c>
      <c r="CA136" s="88">
        <v>69.360033987252095</v>
      </c>
      <c r="CB136" s="90"/>
      <c r="CC136" s="89">
        <v>11.51196</v>
      </c>
      <c r="CD136" s="88">
        <v>69.272260000000003</v>
      </c>
      <c r="CE136" s="88">
        <v>1</v>
      </c>
      <c r="CF136" s="88"/>
      <c r="CG136" s="88">
        <v>10.199999999999999</v>
      </c>
      <c r="CH136" s="88">
        <v>1</v>
      </c>
      <c r="CI136" s="88">
        <v>9.5414462081128706E-2</v>
      </c>
      <c r="CJ136" s="88">
        <v>0</v>
      </c>
      <c r="CK136" s="88">
        <v>59.2</v>
      </c>
      <c r="CL136" s="88">
        <v>6.2140000000000004</v>
      </c>
      <c r="CM136" s="89">
        <v>60</v>
      </c>
      <c r="CN136" s="88">
        <v>79.599999999999994</v>
      </c>
      <c r="CO136" s="89"/>
      <c r="CP136" s="88">
        <v>0.59411579999999997</v>
      </c>
      <c r="CQ136" s="88">
        <v>64.591589999999997</v>
      </c>
      <c r="CR136" s="88">
        <v>0</v>
      </c>
      <c r="CS136" s="88">
        <v>28.00123</v>
      </c>
      <c r="CT136" s="88">
        <v>27.56392</v>
      </c>
      <c r="CU136" s="88">
        <v>0.29676000000000002</v>
      </c>
      <c r="CV136" s="88">
        <v>61.6</v>
      </c>
      <c r="CW136" s="88">
        <v>0.8</v>
      </c>
      <c r="CX136" s="88">
        <v>58.75</v>
      </c>
      <c r="CY136" s="88">
        <v>0.5</v>
      </c>
      <c r="CZ136" s="88">
        <v>0</v>
      </c>
      <c r="DA136" s="88">
        <v>4</v>
      </c>
      <c r="DB136" s="88">
        <v>1</v>
      </c>
      <c r="DC136" s="88">
        <v>0</v>
      </c>
      <c r="DD136" s="88">
        <v>1</v>
      </c>
      <c r="DE136" s="88">
        <v>1</v>
      </c>
      <c r="DF136" s="88">
        <v>4</v>
      </c>
      <c r="DG136" s="89">
        <v>0</v>
      </c>
      <c r="DH136" s="89">
        <v>3.7416312829999998</v>
      </c>
      <c r="DI136" s="89">
        <v>5.0288204890000001</v>
      </c>
      <c r="DJ136" s="88">
        <v>0</v>
      </c>
      <c r="DK136" s="88">
        <v>4.0809554848686709</v>
      </c>
      <c r="DL136" s="89">
        <v>979.41615500242926</v>
      </c>
      <c r="DM136" s="89">
        <v>2</v>
      </c>
      <c r="DN136" s="89">
        <v>1.353</v>
      </c>
      <c r="DO136" s="88">
        <v>51</v>
      </c>
      <c r="DP136" s="88">
        <v>12</v>
      </c>
      <c r="DQ136" s="89">
        <v>0.23872211974920901</v>
      </c>
      <c r="DR136" s="88">
        <v>0</v>
      </c>
      <c r="DS136" s="88">
        <v>17.973333329999999</v>
      </c>
      <c r="DT136" s="88">
        <v>1.5496978746804599</v>
      </c>
      <c r="DU136" s="88">
        <v>5.1837226889177399E-2</v>
      </c>
      <c r="DV136" s="88">
        <v>0.45229999999999998</v>
      </c>
      <c r="DW136" s="89">
        <v>84.3</v>
      </c>
      <c r="DX136" s="88">
        <v>74.400000000000006</v>
      </c>
      <c r="DY136" s="88">
        <v>52</v>
      </c>
      <c r="DZ136" s="89">
        <v>21.8</v>
      </c>
      <c r="EA136" s="88">
        <v>0</v>
      </c>
      <c r="EB136" s="89">
        <v>54.388121890000001</v>
      </c>
      <c r="EC136" s="88">
        <v>1</v>
      </c>
      <c r="ED136" s="77"/>
    </row>
    <row r="137" spans="1:134" ht="15.75" customHeight="1" x14ac:dyDescent="0.25">
      <c r="A137" s="112" t="s">
        <v>226</v>
      </c>
      <c r="B137" s="113">
        <v>5</v>
      </c>
      <c r="C137" s="113" t="s">
        <v>170</v>
      </c>
      <c r="D137" s="77" t="s">
        <v>174</v>
      </c>
      <c r="E137" s="77"/>
      <c r="F137" s="77" t="s">
        <v>130</v>
      </c>
      <c r="G137" s="78">
        <f t="shared" si="7"/>
        <v>32.428006477368086</v>
      </c>
      <c r="H137" s="79">
        <f t="shared" si="80"/>
        <v>19.786266319041449</v>
      </c>
      <c r="I137" s="79">
        <f t="shared" si="80"/>
        <v>14.996031240151153</v>
      </c>
      <c r="J137" s="79">
        <f t="shared" si="80"/>
        <v>43.92318528245648</v>
      </c>
      <c r="K137" s="79">
        <f t="shared" si="80"/>
        <v>57.569308319613043</v>
      </c>
      <c r="L137" s="79">
        <f t="shared" si="80"/>
        <v>25.865241225578306</v>
      </c>
      <c r="M137" s="80">
        <f t="shared" si="9"/>
        <v>3.5643406571338714</v>
      </c>
      <c r="N137" s="80">
        <f t="shared" si="10"/>
        <v>-40.262344199839553</v>
      </c>
      <c r="O137" s="80">
        <f t="shared" si="11"/>
        <v>15.57085767160885</v>
      </c>
      <c r="P137" s="80">
        <f t="shared" si="12"/>
        <v>38.997700223094064</v>
      </c>
      <c r="Q137" s="80">
        <f t="shared" si="13"/>
        <v>14.314220932962208</v>
      </c>
      <c r="R137" s="81">
        <f t="shared" si="83"/>
        <v>0.19071252059308072</v>
      </c>
      <c r="S137" s="81">
        <f t="shared" si="83"/>
        <v>4.4361389862142282E-2</v>
      </c>
      <c r="T137" s="81">
        <f t="shared" si="83"/>
        <v>7.6496573445718211E-2</v>
      </c>
      <c r="U137" s="81">
        <f t="shared" si="83"/>
        <v>0</v>
      </c>
      <c r="V137" s="81">
        <f t="shared" si="83"/>
        <v>0.16918407252310014</v>
      </c>
      <c r="W137" s="82">
        <f t="shared" si="83"/>
        <v>0</v>
      </c>
      <c r="X137" s="82">
        <f t="shared" si="83"/>
        <v>0.18124999999999999</v>
      </c>
      <c r="Y137" s="82">
        <f t="shared" si="83"/>
        <v>0.25200000000000006</v>
      </c>
      <c r="Z137" s="82">
        <f t="shared" si="83"/>
        <v>0.72799999999999998</v>
      </c>
      <c r="AA137" s="82">
        <f t="shared" si="83"/>
        <v>0.33333333333333331</v>
      </c>
      <c r="AB137" s="82">
        <f t="shared" si="83"/>
        <v>8.5035059072135127E-2</v>
      </c>
      <c r="AC137" s="82">
        <f t="shared" si="83"/>
        <v>0</v>
      </c>
      <c r="AD137" s="82">
        <f t="shared" si="83"/>
        <v>0.31803278688524594</v>
      </c>
      <c r="AE137" s="82">
        <f t="shared" si="83"/>
        <v>4.4948828915841671E-3</v>
      </c>
      <c r="AF137" s="82">
        <f t="shared" si="83"/>
        <v>0.18</v>
      </c>
      <c r="AG137" s="82">
        <f t="shared" si="83"/>
        <v>5.2749719416386079E-2</v>
      </c>
      <c r="AH137" s="82">
        <f t="shared" si="83"/>
        <v>0.32608695652173914</v>
      </c>
      <c r="AI137" s="82">
        <f t="shared" si="83"/>
        <v>0.36296708595941113</v>
      </c>
      <c r="AJ137" s="82">
        <f t="shared" si="83"/>
        <v>0.60286460684001197</v>
      </c>
      <c r="AK137" s="82">
        <f t="shared" si="83"/>
        <v>0</v>
      </c>
      <c r="AL137" s="82">
        <f t="shared" si="83"/>
        <v>1</v>
      </c>
      <c r="AM137" s="82">
        <f t="shared" si="83"/>
        <v>0.69540680494895235</v>
      </c>
      <c r="AN137" s="82">
        <f t="shared" si="83"/>
        <v>0.15257714024457938</v>
      </c>
      <c r="AO137" s="82">
        <f t="shared" si="83"/>
        <v>0.92041676483677592</v>
      </c>
      <c r="AP137" s="82">
        <f t="shared" si="83"/>
        <v>0.11235955056179778</v>
      </c>
      <c r="AQ137" s="82">
        <f t="shared" si="83"/>
        <v>0.90570616376620672</v>
      </c>
      <c r="AR137" s="83">
        <f t="shared" si="83"/>
        <v>0.5</v>
      </c>
      <c r="AS137" s="83">
        <f t="shared" si="83"/>
        <v>0</v>
      </c>
      <c r="AT137" s="83">
        <f t="shared" si="83"/>
        <v>0.36842105263157893</v>
      </c>
      <c r="AU137" s="83">
        <f t="shared" si="83"/>
        <v>0.22222222222222221</v>
      </c>
      <c r="AV137" s="83">
        <f t="shared" si="83"/>
        <v>1</v>
      </c>
      <c r="AW137" s="83">
        <f t="shared" si="83"/>
        <v>0</v>
      </c>
      <c r="AX137" s="83">
        <f t="shared" si="83"/>
        <v>0.66666666666666696</v>
      </c>
      <c r="AY137" s="83">
        <f t="shared" si="83"/>
        <v>0.42857142857142855</v>
      </c>
      <c r="AZ137" s="83">
        <f t="shared" si="83"/>
        <v>0</v>
      </c>
      <c r="BA137" s="83">
        <f t="shared" si="83"/>
        <v>1.0129813605894211E-2</v>
      </c>
      <c r="BB137" s="83">
        <f t="shared" si="83"/>
        <v>0</v>
      </c>
      <c r="BC137" s="83">
        <f t="shared" si="83"/>
        <v>0.66666666666666663</v>
      </c>
      <c r="BD137" s="83">
        <f t="shared" si="83"/>
        <v>0.14124749452711169</v>
      </c>
      <c r="BE137" s="83">
        <f t="shared" si="83"/>
        <v>7.9774820633532161E-3</v>
      </c>
      <c r="BF137" s="83">
        <f t="shared" si="83"/>
        <v>0.5</v>
      </c>
      <c r="BG137" s="83">
        <f t="shared" si="83"/>
        <v>1.5500000000000014E-2</v>
      </c>
      <c r="BH137" s="84">
        <f t="shared" si="83"/>
        <v>0.40909090909090912</v>
      </c>
      <c r="BI137" s="84">
        <f t="shared" si="83"/>
        <v>0.8571428571428571</v>
      </c>
      <c r="BJ137" s="84">
        <f t="shared" si="83"/>
        <v>0.37914139906741712</v>
      </c>
      <c r="BK137" s="84">
        <f t="shared" si="83"/>
        <v>1.0596895410225743E-2</v>
      </c>
      <c r="BL137" s="84">
        <f t="shared" si="83"/>
        <v>3.0609679661713535E-2</v>
      </c>
      <c r="BM137" s="84">
        <f t="shared" si="83"/>
        <v>4.8872162294387914E-2</v>
      </c>
      <c r="BN137" s="84">
        <f t="shared" si="83"/>
        <v>8.0268246040777931E-3</v>
      </c>
      <c r="BO137" s="84">
        <f t="shared" si="83"/>
        <v>8.5553852274671514E-3</v>
      </c>
      <c r="BP137" s="85">
        <f t="shared" si="83"/>
        <v>9.5636148226156792E-2</v>
      </c>
      <c r="BQ137" s="85">
        <f t="shared" si="83"/>
        <v>0.11165444172779138</v>
      </c>
      <c r="BR137" s="85">
        <f t="shared" si="83"/>
        <v>2.4615317668743295E-2</v>
      </c>
      <c r="BS137" s="85">
        <f t="shared" si="83"/>
        <v>3.2662889297861486E-2</v>
      </c>
      <c r="BT137" s="86">
        <v>1</v>
      </c>
      <c r="BU137" s="85">
        <f t="shared" si="81"/>
        <v>0.21954310010897707</v>
      </c>
      <c r="BV137" s="85">
        <f t="shared" si="81"/>
        <v>0</v>
      </c>
      <c r="BW137" s="87"/>
      <c r="BX137" s="87"/>
      <c r="BY137" s="88">
        <v>14.522</v>
      </c>
      <c r="BZ137" s="88">
        <v>-0.175531914893617</v>
      </c>
      <c r="CA137" s="88">
        <v>128.91677632769319</v>
      </c>
      <c r="CB137" s="88">
        <v>0.28014083313874999</v>
      </c>
      <c r="CC137" s="89">
        <v>3.9714100000000001</v>
      </c>
      <c r="CD137" s="88">
        <v>58.11842</v>
      </c>
      <c r="CE137" s="88">
        <v>6.8</v>
      </c>
      <c r="CF137" s="88"/>
      <c r="CG137" s="88">
        <v>36.4</v>
      </c>
      <c r="CH137" s="88">
        <v>1</v>
      </c>
      <c r="CI137" s="88">
        <v>7.2398589065255703E-2</v>
      </c>
      <c r="CJ137" s="88">
        <v>-1</v>
      </c>
      <c r="CK137" s="88">
        <v>54.1</v>
      </c>
      <c r="CL137" s="88">
        <v>0.39900000000000002</v>
      </c>
      <c r="CM137" s="89">
        <v>39</v>
      </c>
      <c r="CN137" s="88">
        <v>15.6</v>
      </c>
      <c r="CO137" s="89">
        <v>3.1</v>
      </c>
      <c r="CP137" s="88">
        <v>0.36723820000000001</v>
      </c>
      <c r="CQ137" s="88">
        <v>42.520629999999997</v>
      </c>
      <c r="CR137" s="88">
        <v>0</v>
      </c>
      <c r="CS137" s="88">
        <v>56.606830000000002</v>
      </c>
      <c r="CT137" s="88">
        <v>43.060310000000001</v>
      </c>
      <c r="CU137" s="88">
        <v>3.4971299999999998</v>
      </c>
      <c r="CV137" s="88">
        <v>89</v>
      </c>
      <c r="CW137" s="88">
        <v>2.1</v>
      </c>
      <c r="CX137" s="88">
        <v>83.65</v>
      </c>
      <c r="CY137" s="88">
        <v>0.5</v>
      </c>
      <c r="CZ137" s="88">
        <v>0</v>
      </c>
      <c r="DA137" s="88">
        <v>10</v>
      </c>
      <c r="DB137" s="88">
        <v>2</v>
      </c>
      <c r="DC137" s="88">
        <v>1</v>
      </c>
      <c r="DD137" s="88">
        <v>1</v>
      </c>
      <c r="DE137" s="88">
        <v>0.66666666666666696</v>
      </c>
      <c r="DF137" s="88">
        <v>4</v>
      </c>
      <c r="DG137" s="89">
        <v>0</v>
      </c>
      <c r="DH137" s="89">
        <v>4.0611293909999997</v>
      </c>
      <c r="DI137" s="89">
        <v>0</v>
      </c>
      <c r="DJ137" s="88">
        <v>2</v>
      </c>
      <c r="DK137" s="88">
        <v>1.1423726453787872</v>
      </c>
      <c r="DL137" s="89">
        <v>52.709767381588669</v>
      </c>
      <c r="DM137" s="89">
        <v>3</v>
      </c>
      <c r="DN137" s="89">
        <v>1.0620000000000001</v>
      </c>
      <c r="DO137" s="88">
        <v>55</v>
      </c>
      <c r="DP137" s="88">
        <v>13</v>
      </c>
      <c r="DQ137" s="89">
        <v>-0.20041132690739999</v>
      </c>
      <c r="DR137" s="88">
        <v>0.64319022350860267</v>
      </c>
      <c r="DS137" s="88">
        <v>8.1566666669999996</v>
      </c>
      <c r="DT137" s="88">
        <v>1.1967989159515799</v>
      </c>
      <c r="DU137" s="88">
        <v>0.12883538667611599</v>
      </c>
      <c r="DV137" s="88">
        <v>0.2172</v>
      </c>
      <c r="DW137" s="89">
        <v>31.3</v>
      </c>
      <c r="DX137" s="88">
        <v>45.5</v>
      </c>
      <c r="DY137" s="88">
        <v>15.5014495849609</v>
      </c>
      <c r="DZ137" s="89">
        <v>5.3551440640000001</v>
      </c>
      <c r="EA137" s="88">
        <v>1</v>
      </c>
      <c r="EB137" s="89">
        <v>23.3161196</v>
      </c>
      <c r="EC137" s="88">
        <v>0.48230000000000001</v>
      </c>
      <c r="ED137" s="77"/>
    </row>
    <row r="138" spans="1:134" ht="15.75" customHeight="1" x14ac:dyDescent="0.25">
      <c r="A138" s="112" t="s">
        <v>227</v>
      </c>
      <c r="B138" s="113">
        <v>5</v>
      </c>
      <c r="C138" s="113" t="s">
        <v>120</v>
      </c>
      <c r="D138" s="77" t="s">
        <v>174</v>
      </c>
      <c r="E138" s="77"/>
      <c r="F138" s="77" t="s">
        <v>130</v>
      </c>
      <c r="G138" s="78">
        <f t="shared" si="7"/>
        <v>32.298676259557567</v>
      </c>
      <c r="H138" s="79">
        <f t="shared" si="80"/>
        <v>43.476026908343087</v>
      </c>
      <c r="I138" s="79">
        <f t="shared" si="80"/>
        <v>21.952695895480083</v>
      </c>
      <c r="J138" s="79">
        <f t="shared" si="80"/>
        <v>27.889267299424308</v>
      </c>
      <c r="K138" s="79">
        <f t="shared" si="80"/>
        <v>60.528070857624037</v>
      </c>
      <c r="L138" s="79">
        <f t="shared" si="80"/>
        <v>7.6473203369163256</v>
      </c>
      <c r="M138" s="80">
        <f t="shared" si="9"/>
        <v>32.044970809452302</v>
      </c>
      <c r="N138" s="80">
        <f t="shared" si="10"/>
        <v>-28.78337319878791</v>
      </c>
      <c r="O138" s="80">
        <f t="shared" si="11"/>
        <v>-8.5697778172264485</v>
      </c>
      <c r="P138" s="80">
        <f t="shared" si="12"/>
        <v>43.251491810372279</v>
      </c>
      <c r="Q138" s="80">
        <f t="shared" si="13"/>
        <v>-6.742254735577391</v>
      </c>
      <c r="R138" s="81">
        <f t="shared" si="83"/>
        <v>0.45899917627677106</v>
      </c>
      <c r="S138" s="81">
        <f t="shared" si="83"/>
        <v>0.32999073548390628</v>
      </c>
      <c r="T138" s="81">
        <f t="shared" si="83"/>
        <v>2.6485099112636454E-2</v>
      </c>
      <c r="U138" s="81">
        <f t="shared" si="83"/>
        <v>5.2759177552015507E-2</v>
      </c>
      <c r="V138" s="81">
        <f t="shared" si="83"/>
        <v>0.14289146669279498</v>
      </c>
      <c r="W138" s="82">
        <f t="shared" si="83"/>
        <v>0.45937874647827182</v>
      </c>
      <c r="X138" s="82">
        <f t="shared" si="83"/>
        <v>0.12187500000000001</v>
      </c>
      <c r="Y138" s="82">
        <f t="shared" si="83"/>
        <v>9.3000000000000013E-2</v>
      </c>
      <c r="Z138" s="82">
        <f t="shared" si="83"/>
        <v>0.504</v>
      </c>
      <c r="AA138" s="82">
        <f t="shared" si="83"/>
        <v>0</v>
      </c>
      <c r="AB138" s="82">
        <f t="shared" si="83"/>
        <v>0.17053391330598075</v>
      </c>
      <c r="AC138" s="82">
        <f t="shared" si="83"/>
        <v>0</v>
      </c>
      <c r="AD138" s="82">
        <f t="shared" si="83"/>
        <v>0.35081967213114756</v>
      </c>
      <c r="AE138" s="82">
        <f t="shared" si="83"/>
        <v>2.5223351102360736E-2</v>
      </c>
      <c r="AF138" s="82">
        <f t="shared" si="83"/>
        <v>0.06</v>
      </c>
      <c r="AG138" s="82">
        <f t="shared" si="83"/>
        <v>0.32659932659932661</v>
      </c>
      <c r="AH138" s="82">
        <f t="shared" si="83"/>
        <v>0.17391304347826084</v>
      </c>
      <c r="AI138" s="82">
        <f t="shared" si="83"/>
        <v>0.17674880581939609</v>
      </c>
      <c r="AJ138" s="82">
        <f t="shared" si="83"/>
        <v>0</v>
      </c>
      <c r="AK138" s="82">
        <f t="shared" si="83"/>
        <v>0</v>
      </c>
      <c r="AL138" s="82">
        <f t="shared" si="83"/>
        <v>0.43191867554836683</v>
      </c>
      <c r="AM138" s="82">
        <f t="shared" si="83"/>
        <v>0.55094384296774501</v>
      </c>
      <c r="AN138" s="82">
        <f t="shared" si="83"/>
        <v>0.14532446676917937</v>
      </c>
      <c r="AO138" s="82">
        <f t="shared" si="83"/>
        <v>0.53506636299379573</v>
      </c>
      <c r="AP138" s="82">
        <f t="shared" si="83"/>
        <v>0.55056179775280911</v>
      </c>
      <c r="AQ138" s="82">
        <f t="shared" si="83"/>
        <v>0.49802398946127702</v>
      </c>
      <c r="AR138" s="83">
        <f t="shared" si="83"/>
        <v>0.5</v>
      </c>
      <c r="AS138" s="83">
        <f t="shared" si="83"/>
        <v>0</v>
      </c>
      <c r="AT138" s="83">
        <f t="shared" si="83"/>
        <v>0.47368421052631576</v>
      </c>
      <c r="AU138" s="83">
        <f t="shared" si="83"/>
        <v>0.33333333333333331</v>
      </c>
      <c r="AV138" s="83">
        <f t="shared" si="83"/>
        <v>0</v>
      </c>
      <c r="AW138" s="83">
        <f t="shared" si="83"/>
        <v>0</v>
      </c>
      <c r="AX138" s="83">
        <f t="shared" si="83"/>
        <v>0</v>
      </c>
      <c r="AY138" s="83">
        <f t="shared" si="83"/>
        <v>0.8571428571428571</v>
      </c>
      <c r="AZ138" s="83">
        <f t="shared" si="83"/>
        <v>0</v>
      </c>
      <c r="BA138" s="83">
        <f t="shared" si="83"/>
        <v>2.8572275576029053E-4</v>
      </c>
      <c r="BB138" s="83">
        <f t="shared" si="83"/>
        <v>1.6055766902504823E-2</v>
      </c>
      <c r="BC138" s="83">
        <f t="shared" si="83"/>
        <v>1</v>
      </c>
      <c r="BD138" s="83">
        <f t="shared" si="83"/>
        <v>0.38522536094339282</v>
      </c>
      <c r="BE138" s="83">
        <f t="shared" si="83"/>
        <v>0.26173304863258889</v>
      </c>
      <c r="BF138" s="83">
        <f t="shared" si="83"/>
        <v>0.75</v>
      </c>
      <c r="BG138" s="83">
        <f t="shared" si="83"/>
        <v>6.0000000000000053E-3</v>
      </c>
      <c r="BH138" s="84">
        <f t="shared" si="83"/>
        <v>0.51515151515151514</v>
      </c>
      <c r="BI138" s="84">
        <f t="shared" si="83"/>
        <v>1</v>
      </c>
      <c r="BJ138" s="84">
        <f t="shared" si="83"/>
        <v>0.47138792329277096</v>
      </c>
      <c r="BK138" s="84">
        <f t="shared" si="83"/>
        <v>6.0937654105539418E-2</v>
      </c>
      <c r="BL138" s="84">
        <f t="shared" si="83"/>
        <v>9.9873200343828683E-2</v>
      </c>
      <c r="BM138" s="84">
        <f t="shared" si="83"/>
        <v>0.12431191664564854</v>
      </c>
      <c r="BN138" s="84">
        <f t="shared" si="83"/>
        <v>6.3012373477845107E-2</v>
      </c>
      <c r="BO138" s="84">
        <f t="shared" si="83"/>
        <v>3.0219929667611781E-2</v>
      </c>
      <c r="BP138" s="85">
        <f t="shared" si="83"/>
        <v>0.44053182386625422</v>
      </c>
      <c r="BQ138" s="85">
        <f t="shared" si="83"/>
        <v>0.30073349633251839</v>
      </c>
      <c r="BR138" s="85">
        <f t="shared" si="83"/>
        <v>0.29355542473248603</v>
      </c>
      <c r="BS138" s="85">
        <f t="shared" si="83"/>
        <v>0.13522591893733796</v>
      </c>
      <c r="BT138" s="86">
        <v>1</v>
      </c>
      <c r="BU138" s="85">
        <f t="shared" si="81"/>
        <v>0.98270237319394382</v>
      </c>
      <c r="BV138" s="85">
        <f t="shared" si="81"/>
        <v>2.0161387065042665E-2</v>
      </c>
      <c r="BW138" s="87"/>
      <c r="BX138" s="87"/>
      <c r="BY138" s="88">
        <v>27.55</v>
      </c>
      <c r="BZ138" s="88">
        <v>1.7291066282420799E-2</v>
      </c>
      <c r="CA138" s="88">
        <v>49.816240265109947</v>
      </c>
      <c r="CB138" s="90"/>
      <c r="CC138" s="89">
        <v>3.3542200000000002</v>
      </c>
      <c r="CD138" s="88">
        <v>78.600790000000003</v>
      </c>
      <c r="CE138" s="88">
        <v>4.9000000000000004</v>
      </c>
      <c r="CF138" s="88">
        <v>9.3000000000000007</v>
      </c>
      <c r="CG138" s="88">
        <v>25.2</v>
      </c>
      <c r="CH138" s="88">
        <v>0</v>
      </c>
      <c r="CI138" s="88">
        <v>0.132779037540942</v>
      </c>
      <c r="CJ138" s="88">
        <v>-1</v>
      </c>
      <c r="CK138" s="88">
        <v>55.1</v>
      </c>
      <c r="CL138" s="88">
        <v>1.5149999999999999</v>
      </c>
      <c r="CM138" s="89">
        <v>33</v>
      </c>
      <c r="CN138" s="88">
        <v>40</v>
      </c>
      <c r="CO138" s="89">
        <v>2.4</v>
      </c>
      <c r="CP138" s="88">
        <v>0.32842909999999997</v>
      </c>
      <c r="CQ138" s="88">
        <v>29.61251</v>
      </c>
      <c r="CR138" s="88">
        <v>0</v>
      </c>
      <c r="CS138" s="88">
        <v>19.21508</v>
      </c>
      <c r="CT138" s="88">
        <v>35.811929999999997</v>
      </c>
      <c r="CU138" s="88">
        <v>3.3311999999999999</v>
      </c>
      <c r="CV138" s="88">
        <v>52.2</v>
      </c>
      <c r="CW138" s="88">
        <v>9.9</v>
      </c>
      <c r="CX138" s="88">
        <v>46.9</v>
      </c>
      <c r="CY138" s="88">
        <v>0.5</v>
      </c>
      <c r="CZ138" s="88">
        <v>0</v>
      </c>
      <c r="DA138" s="88">
        <v>12</v>
      </c>
      <c r="DB138" s="88">
        <v>3</v>
      </c>
      <c r="DC138" s="88">
        <v>0</v>
      </c>
      <c r="DD138" s="88">
        <v>1</v>
      </c>
      <c r="DE138" s="88">
        <v>0</v>
      </c>
      <c r="DF138" s="88">
        <v>7</v>
      </c>
      <c r="DG138" s="89">
        <v>0</v>
      </c>
      <c r="DH138" s="89">
        <v>0.11454871</v>
      </c>
      <c r="DI138" s="89">
        <v>3.82198861</v>
      </c>
      <c r="DJ138" s="88">
        <v>3</v>
      </c>
      <c r="DK138" s="88">
        <v>2.9036821228026675</v>
      </c>
      <c r="DL138" s="89">
        <v>498.52463010548394</v>
      </c>
      <c r="DM138" s="89">
        <v>4</v>
      </c>
      <c r="DN138" s="89">
        <v>1.024</v>
      </c>
      <c r="DO138" s="88">
        <v>62</v>
      </c>
      <c r="DP138" s="88">
        <v>14</v>
      </c>
      <c r="DQ138" s="89">
        <v>1.7074036131640999</v>
      </c>
      <c r="DR138" s="88"/>
      <c r="DS138" s="88"/>
      <c r="DT138" s="88">
        <v>2.1948493999149599</v>
      </c>
      <c r="DU138" s="88">
        <v>0.66545035524498597</v>
      </c>
      <c r="DV138" s="88"/>
      <c r="DW138" s="89">
        <v>57.5</v>
      </c>
      <c r="DX138" s="88">
        <v>57.1</v>
      </c>
      <c r="DY138" s="88">
        <v>38.799999999999997</v>
      </c>
      <c r="DZ138" s="89">
        <v>15.19912669</v>
      </c>
      <c r="EA138" s="88">
        <v>1</v>
      </c>
      <c r="EB138" s="89">
        <v>85.085154489999994</v>
      </c>
      <c r="EC138" s="88">
        <v>2.3559999999999999</v>
      </c>
      <c r="ED138" s="77"/>
    </row>
    <row r="139" spans="1:134" ht="15.75" customHeight="1" x14ac:dyDescent="0.25">
      <c r="A139" s="112" t="s">
        <v>228</v>
      </c>
      <c r="B139" s="113">
        <v>5</v>
      </c>
      <c r="C139" s="113" t="s">
        <v>170</v>
      </c>
      <c r="D139" s="77" t="s">
        <v>174</v>
      </c>
      <c r="E139" s="77"/>
      <c r="F139" s="77" t="s">
        <v>130</v>
      </c>
      <c r="G139" s="78">
        <f t="shared" si="7"/>
        <v>31.804042600080585</v>
      </c>
      <c r="H139" s="79">
        <f t="shared" si="80"/>
        <v>32.851330243612061</v>
      </c>
      <c r="I139" s="79">
        <f t="shared" si="80"/>
        <v>25.655243440333919</v>
      </c>
      <c r="J139" s="79">
        <f t="shared" si="80"/>
        <v>46.508090906157491</v>
      </c>
      <c r="K139" s="79">
        <f t="shared" si="80"/>
        <v>54.005548410299454</v>
      </c>
      <c r="L139" s="79">
        <f t="shared" si="80"/>
        <v>0</v>
      </c>
      <c r="M139" s="80">
        <f t="shared" si="9"/>
        <v>19.27160169716884</v>
      </c>
      <c r="N139" s="80">
        <f t="shared" si="10"/>
        <v>-22.673917302443208</v>
      </c>
      <c r="O139" s="80">
        <f t="shared" si="11"/>
        <v>19.462686512247966</v>
      </c>
      <c r="P139" s="80">
        <f t="shared" si="12"/>
        <v>33.874108273228295</v>
      </c>
      <c r="Q139" s="80">
        <f t="shared" si="13"/>
        <v>-15.581112670459623</v>
      </c>
      <c r="R139" s="81">
        <f t="shared" si="83"/>
        <v>0.2366350906095552</v>
      </c>
      <c r="S139" s="81">
        <f t="shared" si="83"/>
        <v>0.30788761722080615</v>
      </c>
      <c r="T139" s="81">
        <f t="shared" si="83"/>
        <v>3.6562559039338659E-2</v>
      </c>
      <c r="U139" s="81">
        <f t="shared" si="83"/>
        <v>0</v>
      </c>
      <c r="V139" s="81">
        <f t="shared" si="83"/>
        <v>0.20207345179113823</v>
      </c>
      <c r="W139" s="82">
        <f t="shared" si="83"/>
        <v>0.75413225232313419</v>
      </c>
      <c r="X139" s="82">
        <f t="shared" si="83"/>
        <v>5.9374999999999997E-2</v>
      </c>
      <c r="Y139" s="82">
        <f t="shared" si="83"/>
        <v>0.15</v>
      </c>
      <c r="Z139" s="82">
        <f t="shared" si="83"/>
        <v>0.17800000000000002</v>
      </c>
      <c r="AA139" s="82">
        <f t="shared" si="83"/>
        <v>0.33333333333333331</v>
      </c>
      <c r="AB139" s="82">
        <f t="shared" si="83"/>
        <v>9.0047614473702242E-2</v>
      </c>
      <c r="AC139" s="82">
        <f t="shared" si="83"/>
        <v>0.5</v>
      </c>
      <c r="AD139" s="82">
        <f t="shared" si="83"/>
        <v>0.23934426229508204</v>
      </c>
      <c r="AE139" s="82">
        <f t="shared" si="83"/>
        <v>1.3800404910938166E-2</v>
      </c>
      <c r="AF139" s="82">
        <f t="shared" si="83"/>
        <v>0.2</v>
      </c>
      <c r="AG139" s="82">
        <f t="shared" si="83"/>
        <v>0.19977553310886642</v>
      </c>
      <c r="AH139" s="82">
        <f t="shared" si="83"/>
        <v>0.32608695652173914</v>
      </c>
      <c r="AI139" s="82">
        <f t="shared" si="83"/>
        <v>0.31530686422928267</v>
      </c>
      <c r="AJ139" s="82">
        <f t="shared" si="83"/>
        <v>0.77164238771989857</v>
      </c>
      <c r="AK139" s="82">
        <f t="shared" si="83"/>
        <v>0</v>
      </c>
      <c r="AL139" s="82">
        <f t="shared" si="83"/>
        <v>0.59375734210953857</v>
      </c>
      <c r="AM139" s="82">
        <f t="shared" si="83"/>
        <v>0.54112673608550621</v>
      </c>
      <c r="AN139" s="82">
        <f t="shared" si="83"/>
        <v>0.49562557969373811</v>
      </c>
      <c r="AO139" s="82">
        <f t="shared" si="83"/>
        <v>0.5643865022644573</v>
      </c>
      <c r="AP139" s="82">
        <f t="shared" si="83"/>
        <v>0.2471910112359551</v>
      </c>
      <c r="AQ139" s="82">
        <f t="shared" si="83"/>
        <v>0.57068571032378834</v>
      </c>
      <c r="AR139" s="83">
        <f t="shared" si="83"/>
        <v>0</v>
      </c>
      <c r="AS139" s="83">
        <f t="shared" si="83"/>
        <v>0.5</v>
      </c>
      <c r="AT139" s="83">
        <f t="shared" si="83"/>
        <v>0.42105263157894735</v>
      </c>
      <c r="AU139" s="83">
        <f t="shared" si="83"/>
        <v>1</v>
      </c>
      <c r="AV139" s="83">
        <f t="shared" si="83"/>
        <v>1</v>
      </c>
      <c r="AW139" s="83">
        <f t="shared" si="83"/>
        <v>0</v>
      </c>
      <c r="AX139" s="83">
        <f t="shared" si="83"/>
        <v>1</v>
      </c>
      <c r="AY139" s="83">
        <f t="shared" si="83"/>
        <v>0.5714285714285714</v>
      </c>
      <c r="AZ139" s="83">
        <f t="shared" si="83"/>
        <v>1</v>
      </c>
      <c r="BA139" s="83">
        <f t="shared" si="83"/>
        <v>5.4921930459960206E-3</v>
      </c>
      <c r="BB139" s="83">
        <f t="shared" si="83"/>
        <v>0</v>
      </c>
      <c r="BC139" s="83">
        <f t="shared" si="83"/>
        <v>0.66666666666666663</v>
      </c>
      <c r="BD139" s="83">
        <f t="shared" si="83"/>
        <v>0.17461136885600714</v>
      </c>
      <c r="BE139" s="83">
        <f t="shared" si="83"/>
        <v>7.8261191560801024E-2</v>
      </c>
      <c r="BF139" s="83">
        <f t="shared" si="83"/>
        <v>1</v>
      </c>
      <c r="BG139" s="83">
        <f t="shared" si="83"/>
        <v>2.3500000000000021E-2</v>
      </c>
      <c r="BH139" s="84">
        <f t="shared" si="83"/>
        <v>0.18181818181818182</v>
      </c>
      <c r="BI139" s="84">
        <f t="shared" si="83"/>
        <v>0.7142857142857143</v>
      </c>
      <c r="BJ139" s="84">
        <f t="shared" si="83"/>
        <v>0.47768154621840037</v>
      </c>
      <c r="BK139" s="84">
        <f t="shared" si="83"/>
        <v>0</v>
      </c>
      <c r="BL139" s="84">
        <f t="shared" si="83"/>
        <v>6.1407066486828133E-3</v>
      </c>
      <c r="BM139" s="84">
        <f t="shared" si="83"/>
        <v>9.3307617433948439E-3</v>
      </c>
      <c r="BN139" s="84">
        <f t="shared" si="83"/>
        <v>3.3496430010869949E-3</v>
      </c>
      <c r="BO139" s="84">
        <f t="shared" si="83"/>
        <v>0</v>
      </c>
      <c r="BP139" s="85">
        <f t="shared" si="83"/>
        <v>5.8777068386757052E-2</v>
      </c>
      <c r="BQ139" s="85">
        <f t="shared" si="83"/>
        <v>0</v>
      </c>
      <c r="BR139" s="85">
        <f t="shared" si="83"/>
        <v>1.512160773856936E-3</v>
      </c>
      <c r="BS139" s="85">
        <f t="shared" si="83"/>
        <v>1.6460063332688811E-2</v>
      </c>
      <c r="BT139" s="86">
        <v>1</v>
      </c>
      <c r="BU139" s="85">
        <f t="shared" si="81"/>
        <v>0.50378649575648449</v>
      </c>
      <c r="BV139" s="85">
        <f t="shared" si="81"/>
        <v>0.23853547465002906</v>
      </c>
      <c r="BW139" s="87"/>
      <c r="BX139" s="87"/>
      <c r="BY139" s="88">
        <v>16.751999999999999</v>
      </c>
      <c r="BZ139" s="88">
        <v>2.3696682464455299E-3</v>
      </c>
      <c r="CA139" s="88">
        <v>65.755232126104843</v>
      </c>
      <c r="CB139" s="88">
        <v>8.0608758999999988E-2</v>
      </c>
      <c r="CC139" s="89">
        <v>4.7434519999999996</v>
      </c>
      <c r="CD139" s="88">
        <v>90.23151</v>
      </c>
      <c r="CE139" s="88">
        <v>2.9</v>
      </c>
      <c r="CF139" s="88">
        <v>15</v>
      </c>
      <c r="CG139" s="88">
        <v>8.9</v>
      </c>
      <c r="CH139" s="88">
        <v>1</v>
      </c>
      <c r="CI139" s="88">
        <v>7.5938523557571205E-2</v>
      </c>
      <c r="CJ139" s="88">
        <v>0</v>
      </c>
      <c r="CK139" s="88">
        <v>51.7</v>
      </c>
      <c r="CL139" s="88">
        <v>0.9</v>
      </c>
      <c r="CM139" s="89">
        <v>40</v>
      </c>
      <c r="CN139" s="88">
        <v>28.7</v>
      </c>
      <c r="CO139" s="89">
        <v>3.1</v>
      </c>
      <c r="CP139" s="88">
        <v>0.3573055</v>
      </c>
      <c r="CQ139" s="88"/>
      <c r="CR139" s="88">
        <v>0</v>
      </c>
      <c r="CS139" s="88">
        <v>24.574169999999999</v>
      </c>
      <c r="CT139" s="88">
        <v>35.319360000000003</v>
      </c>
      <c r="CU139" s="88">
        <v>11.345549999999999</v>
      </c>
      <c r="CV139" s="88">
        <v>55</v>
      </c>
      <c r="CW139" s="88">
        <v>4.5</v>
      </c>
      <c r="CX139" s="88">
        <v>53.45</v>
      </c>
      <c r="CY139" s="88">
        <v>0</v>
      </c>
      <c r="CZ139" s="88">
        <v>0.5</v>
      </c>
      <c r="DA139" s="88">
        <v>11</v>
      </c>
      <c r="DB139" s="88">
        <v>9</v>
      </c>
      <c r="DC139" s="88">
        <v>1</v>
      </c>
      <c r="DD139" s="88">
        <v>1</v>
      </c>
      <c r="DE139" s="88">
        <v>1</v>
      </c>
      <c r="DF139" s="88">
        <v>5</v>
      </c>
      <c r="DG139" s="89">
        <v>1</v>
      </c>
      <c r="DH139" s="89">
        <v>2.2018674250000001</v>
      </c>
      <c r="DI139" s="89">
        <v>0</v>
      </c>
      <c r="DJ139" s="88">
        <v>2</v>
      </c>
      <c r="DK139" s="88">
        <v>1.3832310024184298</v>
      </c>
      <c r="DL139" s="89">
        <v>176.18891987845288</v>
      </c>
      <c r="DM139" s="89">
        <v>5</v>
      </c>
      <c r="DN139" s="89">
        <v>1.0940000000000001</v>
      </c>
      <c r="DO139" s="88">
        <v>40</v>
      </c>
      <c r="DP139" s="88">
        <v>12</v>
      </c>
      <c r="DQ139" s="89">
        <v>1.8375664344250899</v>
      </c>
      <c r="DR139" s="88">
        <v>0</v>
      </c>
      <c r="DS139" s="88">
        <v>2.0733333329999999</v>
      </c>
      <c r="DT139" s="88">
        <v>0.67367534143997998</v>
      </c>
      <c r="DU139" s="88">
        <v>8.3189835976208201E-2</v>
      </c>
      <c r="DV139" s="88">
        <v>3.5400000000000001E-2</v>
      </c>
      <c r="DW139" s="89">
        <v>28.5</v>
      </c>
      <c r="DX139" s="88">
        <v>31.2</v>
      </c>
      <c r="DY139" s="88">
        <v>13.5</v>
      </c>
      <c r="DZ139" s="89">
        <v>3.7999995069999999</v>
      </c>
      <c r="EA139" s="88">
        <v>1</v>
      </c>
      <c r="EB139" s="89">
        <v>46.32237903</v>
      </c>
      <c r="EC139" s="88">
        <v>21.47</v>
      </c>
      <c r="ED139" s="77"/>
    </row>
    <row r="140" spans="1:134" ht="15.75" customHeight="1" x14ac:dyDescent="0.25">
      <c r="A140" s="112" t="s">
        <v>229</v>
      </c>
      <c r="B140" s="113">
        <v>6</v>
      </c>
      <c r="C140" s="113" t="s">
        <v>108</v>
      </c>
      <c r="D140" s="77" t="s">
        <v>109</v>
      </c>
      <c r="E140" s="77"/>
      <c r="F140" s="77" t="s">
        <v>167</v>
      </c>
      <c r="G140" s="78">
        <f t="shared" si="7"/>
        <v>31.790872823887707</v>
      </c>
      <c r="H140" s="79">
        <f t="shared" si="80"/>
        <v>0</v>
      </c>
      <c r="I140" s="79">
        <f t="shared" si="80"/>
        <v>49.779834895853114</v>
      </c>
      <c r="J140" s="79">
        <f t="shared" si="80"/>
        <v>8.6087787867707011</v>
      </c>
      <c r="K140" s="79">
        <f t="shared" si="80"/>
        <v>29.433982527588061</v>
      </c>
      <c r="L140" s="79">
        <f t="shared" si="80"/>
        <v>71.131767909226681</v>
      </c>
      <c r="M140" s="80">
        <f t="shared" si="9"/>
        <v>-20.223376867642802</v>
      </c>
      <c r="N140" s="80">
        <f t="shared" si="10"/>
        <v>17.13330346361645</v>
      </c>
      <c r="O140" s="80">
        <f t="shared" si="11"/>
        <v>-37.598443532193969</v>
      </c>
      <c r="P140" s="80">
        <f t="shared" si="12"/>
        <v>-1.4522549936239444</v>
      </c>
      <c r="Q140" s="80">
        <f t="shared" si="13"/>
        <v>66.633776141193508</v>
      </c>
      <c r="R140" s="81">
        <f t="shared" si="83"/>
        <v>0.29028006589785837</v>
      </c>
      <c r="S140" s="81">
        <f t="shared" si="83"/>
        <v>0.34214436276048732</v>
      </c>
      <c r="T140" s="81">
        <f t="shared" si="83"/>
        <v>0.40242023365018326</v>
      </c>
      <c r="U140" s="81">
        <f t="shared" si="83"/>
        <v>0.15291771536661944</v>
      </c>
      <c r="V140" s="81">
        <f t="shared" si="83"/>
        <v>1</v>
      </c>
      <c r="W140" s="82">
        <f t="shared" si="83"/>
        <v>0.53107012049590907</v>
      </c>
      <c r="X140" s="82">
        <f t="shared" si="83"/>
        <v>3.1250000000000028E-3</v>
      </c>
      <c r="Y140" s="82">
        <f t="shared" si="83"/>
        <v>0</v>
      </c>
      <c r="Z140" s="82">
        <f t="shared" si="83"/>
        <v>6.2E-2</v>
      </c>
      <c r="AA140" s="82">
        <f t="shared" si="83"/>
        <v>0.33333333333333331</v>
      </c>
      <c r="AB140" s="82">
        <f t="shared" si="83"/>
        <v>8.7407549707040032E-3</v>
      </c>
      <c r="AC140" s="82">
        <f t="shared" si="83"/>
        <v>0.5</v>
      </c>
      <c r="AD140" s="82">
        <f t="shared" si="83"/>
        <v>0.69836065573770489</v>
      </c>
      <c r="AE140" s="82">
        <f t="shared" si="83"/>
        <v>0.41471795538550116</v>
      </c>
      <c r="AF140" s="82">
        <f t="shared" si="83"/>
        <v>0.76</v>
      </c>
      <c r="AG140" s="82">
        <f t="shared" si="83"/>
        <v>0.78338945005611671</v>
      </c>
      <c r="AH140" s="82">
        <f t="shared" si="83"/>
        <v>0.52173913043478259</v>
      </c>
      <c r="AI140" s="82">
        <f t="shared" si="83"/>
        <v>1</v>
      </c>
      <c r="AJ140" s="82">
        <f t="shared" si="83"/>
        <v>1</v>
      </c>
      <c r="AK140" s="82">
        <f t="shared" si="83"/>
        <v>0</v>
      </c>
      <c r="AL140" s="82">
        <f t="shared" si="83"/>
        <v>0.32965611295357999</v>
      </c>
      <c r="AM140" s="82">
        <f t="shared" si="83"/>
        <v>8.2860152913841356E-2</v>
      </c>
      <c r="AN140" s="82">
        <f t="shared" si="83"/>
        <v>0.3414613571018329</v>
      </c>
      <c r="AO140" s="82">
        <f t="shared" si="83"/>
        <v>0.14448022199534019</v>
      </c>
      <c r="AP140" s="82">
        <f t="shared" si="83"/>
        <v>0.50000000000000011</v>
      </c>
      <c r="AQ140" s="82">
        <f t="shared" si="83"/>
        <v>0.22013450738403936</v>
      </c>
      <c r="AR140" s="83">
        <f t="shared" si="83"/>
        <v>0</v>
      </c>
      <c r="AS140" s="83">
        <f t="shared" si="83"/>
        <v>0</v>
      </c>
      <c r="AT140" s="83">
        <f t="shared" si="83"/>
        <v>0.26315789473684209</v>
      </c>
      <c r="AU140" s="83">
        <f t="shared" si="83"/>
        <v>0.33333333333333331</v>
      </c>
      <c r="AV140" s="83">
        <f t="shared" si="83"/>
        <v>0</v>
      </c>
      <c r="AW140" s="83">
        <f t="shared" si="83"/>
        <v>0</v>
      </c>
      <c r="AX140" s="83">
        <f t="shared" si="83"/>
        <v>0.66666666666666696</v>
      </c>
      <c r="AY140" s="83">
        <f t="shared" si="83"/>
        <v>0.7142857142857143</v>
      </c>
      <c r="AZ140" s="83">
        <f t="shared" si="83"/>
        <v>0</v>
      </c>
      <c r="BA140" s="83">
        <f t="shared" si="83"/>
        <v>2.8911233133936264E-4</v>
      </c>
      <c r="BB140" s="83">
        <f t="shared" si="83"/>
        <v>2.0450453612474301E-3</v>
      </c>
      <c r="BC140" s="83">
        <f t="shared" si="83"/>
        <v>0</v>
      </c>
      <c r="BD140" s="83">
        <f t="shared" si="83"/>
        <v>0.61019880641890512</v>
      </c>
      <c r="BE140" s="83">
        <f t="shared" ref="BE140:BS140" si="84">IF(DL140="",VLOOKUP($B140,$Q$165:$BV$170,COLUMN(BE$157)-$R$162),IF((DL140-DL$171)/(DL$170-DL$171)&lt;0,0,IF((DL140-DL$171)/(DL$170-DL$171)&gt;1,1,(DL140-DL$171)/(DL$170-DL$171))))</f>
        <v>0.75616485710723502</v>
      </c>
      <c r="BF140" s="83">
        <f t="shared" si="84"/>
        <v>0.75</v>
      </c>
      <c r="BG140" s="83">
        <f t="shared" si="84"/>
        <v>4.7499999999999987E-2</v>
      </c>
      <c r="BH140" s="84">
        <f t="shared" si="84"/>
        <v>1.5151515151515152E-2</v>
      </c>
      <c r="BI140" s="84">
        <f t="shared" si="84"/>
        <v>0.7142857142857143</v>
      </c>
      <c r="BJ140" s="84">
        <f t="shared" si="84"/>
        <v>0.24358683192103456</v>
      </c>
      <c r="BK140" s="84">
        <f t="shared" si="84"/>
        <v>0</v>
      </c>
      <c r="BL140" s="84">
        <f t="shared" si="84"/>
        <v>0.56269252564158234</v>
      </c>
      <c r="BM140" s="84">
        <f t="shared" si="84"/>
        <v>9.0014883158977696E-2</v>
      </c>
      <c r="BN140" s="84">
        <f t="shared" si="84"/>
        <v>0.19752022008407963</v>
      </c>
      <c r="BO140" s="84">
        <f t="shared" si="84"/>
        <v>0.18088663221858214</v>
      </c>
      <c r="BP140" s="85">
        <f t="shared" si="84"/>
        <v>0.74593562824985193</v>
      </c>
      <c r="BQ140" s="85">
        <f t="shared" si="84"/>
        <v>0.98370008149959254</v>
      </c>
      <c r="BR140" s="85">
        <f t="shared" si="84"/>
        <v>1</v>
      </c>
      <c r="BS140" s="85">
        <f t="shared" si="84"/>
        <v>0.74786370399315949</v>
      </c>
      <c r="BT140" s="86">
        <v>1</v>
      </c>
      <c r="BU140" s="85">
        <f t="shared" si="81"/>
        <v>0.33426550536757954</v>
      </c>
      <c r="BV140" s="85">
        <f t="shared" si="81"/>
        <v>0.12405873730559232</v>
      </c>
      <c r="BW140" s="87"/>
      <c r="BX140" s="87"/>
      <c r="BY140" s="88">
        <v>19.356999999999999</v>
      </c>
      <c r="BZ140" s="88">
        <v>2.54957507082153E-2</v>
      </c>
      <c r="CA140" s="88">
        <v>644.41320152703759</v>
      </c>
      <c r="CB140" s="88">
        <v>2.4802175929999999</v>
      </c>
      <c r="CC140" s="89">
        <v>29.497129999999999</v>
      </c>
      <c r="CD140" s="88">
        <v>81.429670000000002</v>
      </c>
      <c r="CE140" s="88">
        <v>1.1000000000000001</v>
      </c>
      <c r="CF140" s="88">
        <v>0</v>
      </c>
      <c r="CG140" s="88">
        <v>3.1</v>
      </c>
      <c r="CH140" s="88">
        <v>1</v>
      </c>
      <c r="CI140" s="88">
        <v>1.85185185185185E-2</v>
      </c>
      <c r="CJ140" s="88">
        <v>0</v>
      </c>
      <c r="CK140" s="88">
        <v>65.7</v>
      </c>
      <c r="CL140" s="88">
        <v>22.484999999999999</v>
      </c>
      <c r="CM140" s="89">
        <v>68</v>
      </c>
      <c r="CN140" s="88">
        <v>80.7</v>
      </c>
      <c r="CO140" s="89">
        <v>4</v>
      </c>
      <c r="CP140" s="88">
        <v>0.55694160000000004</v>
      </c>
      <c r="CQ140" s="88">
        <v>56.197249999999997</v>
      </c>
      <c r="CR140" s="88">
        <v>0</v>
      </c>
      <c r="CS140" s="88">
        <v>15.82878</v>
      </c>
      <c r="CT140" s="88">
        <v>12.325989999999999</v>
      </c>
      <c r="CU140" s="88">
        <v>7.8185099999999998</v>
      </c>
      <c r="CV140" s="88">
        <v>14.9</v>
      </c>
      <c r="CW140" s="88">
        <v>9</v>
      </c>
      <c r="CX140" s="88">
        <v>21.85</v>
      </c>
      <c r="CY140" s="88">
        <v>0</v>
      </c>
      <c r="CZ140" s="88">
        <v>0</v>
      </c>
      <c r="DA140" s="88">
        <v>8</v>
      </c>
      <c r="DB140" s="88">
        <v>3</v>
      </c>
      <c r="DC140" s="88">
        <v>0</v>
      </c>
      <c r="DD140" s="88">
        <v>1</v>
      </c>
      <c r="DE140" s="88">
        <v>0.66666666666666696</v>
      </c>
      <c r="DF140" s="88">
        <v>6</v>
      </c>
      <c r="DG140" s="89">
        <v>0</v>
      </c>
      <c r="DH140" s="89">
        <v>0.11590762</v>
      </c>
      <c r="DI140" s="89">
        <v>0.48681200499999999</v>
      </c>
      <c r="DJ140" s="88">
        <v>0</v>
      </c>
      <c r="DK140" s="88">
        <v>4.5277960947177931</v>
      </c>
      <c r="DL140" s="89">
        <v>1367.1757174553647</v>
      </c>
      <c r="DM140" s="89">
        <v>4</v>
      </c>
      <c r="DN140" s="89">
        <v>1.19</v>
      </c>
      <c r="DO140" s="88">
        <v>29</v>
      </c>
      <c r="DP140" s="88">
        <v>12</v>
      </c>
      <c r="DQ140" s="89">
        <v>-3.0039102182587398</v>
      </c>
      <c r="DR140" s="88">
        <v>0</v>
      </c>
      <c r="DS140" s="88">
        <v>140.44</v>
      </c>
      <c r="DT140" s="88">
        <v>1.7411075874681901</v>
      </c>
      <c r="DU140" s="88">
        <v>1.9781393318445499</v>
      </c>
      <c r="DV140" s="88">
        <v>3.8792</v>
      </c>
      <c r="DW140" s="89">
        <v>80.7</v>
      </c>
      <c r="DX140" s="88">
        <v>99</v>
      </c>
      <c r="DY140" s="88">
        <v>100</v>
      </c>
      <c r="DZ140" s="89">
        <v>74</v>
      </c>
      <c r="EA140" s="88">
        <v>1</v>
      </c>
      <c r="EB140" s="89">
        <v>32.601589230000002</v>
      </c>
      <c r="EC140" s="88">
        <v>11.45</v>
      </c>
      <c r="ED140" s="77"/>
    </row>
    <row r="141" spans="1:134" ht="15.75" customHeight="1" x14ac:dyDescent="0.25">
      <c r="A141" s="112" t="s">
        <v>230</v>
      </c>
      <c r="B141" s="113">
        <v>5</v>
      </c>
      <c r="C141" s="113" t="s">
        <v>120</v>
      </c>
      <c r="D141" s="77" t="s">
        <v>124</v>
      </c>
      <c r="E141" s="77"/>
      <c r="F141" s="77" t="s">
        <v>130</v>
      </c>
      <c r="G141" s="78">
        <f t="shared" si="7"/>
        <v>31.713102923557109</v>
      </c>
      <c r="H141" s="79">
        <f t="shared" si="80"/>
        <v>30.232744291951953</v>
      </c>
      <c r="I141" s="79">
        <f t="shared" si="80"/>
        <v>18.683854882192268</v>
      </c>
      <c r="J141" s="79">
        <f t="shared" si="80"/>
        <v>36.441617526542586</v>
      </c>
      <c r="K141" s="79">
        <f t="shared" si="80"/>
        <v>55.133916876153265</v>
      </c>
      <c r="L141" s="79">
        <f t="shared" si="80"/>
        <v>18.073381040945453</v>
      </c>
      <c r="M141" s="80">
        <f t="shared" si="9"/>
        <v>16.123449239901358</v>
      </c>
      <c r="N141" s="80">
        <f t="shared" si="10"/>
        <v>-34.177183747041937</v>
      </c>
      <c r="O141" s="80">
        <f t="shared" si="11"/>
        <v>4.3066239221490941</v>
      </c>
      <c r="P141" s="80">
        <f t="shared" si="12"/>
        <v>35.496355488317626</v>
      </c>
      <c r="Q141" s="80">
        <f t="shared" si="13"/>
        <v>5.3083022338370256</v>
      </c>
      <c r="R141" s="81">
        <f t="shared" ref="R141:BS145" si="85">IF(BY141="",VLOOKUP($B141,$Q$165:$BV$170,COLUMN(R$157)-$R$162),IF((BY141-BY$171)/(BY$170-BY$171)&lt;0,0,IF((BY141-BY$171)/(BY$170-BY$171)&gt;1,1,(BY141-BY$171)/(BY$170-BY$171))))</f>
        <v>0.45434514003294901</v>
      </c>
      <c r="S141" s="81">
        <f t="shared" si="85"/>
        <v>0.34110395110020014</v>
      </c>
      <c r="T141" s="81">
        <f t="shared" si="85"/>
        <v>0.12156273892067487</v>
      </c>
      <c r="U141" s="81">
        <f t="shared" si="85"/>
        <v>0</v>
      </c>
      <c r="V141" s="81">
        <f t="shared" si="85"/>
        <v>0.58790742058200807</v>
      </c>
      <c r="W141" s="82">
        <f t="shared" si="85"/>
        <v>0.42097449326020125</v>
      </c>
      <c r="X141" s="82">
        <f t="shared" si="85"/>
        <v>0.18124999999999999</v>
      </c>
      <c r="Y141" s="82">
        <f t="shared" si="85"/>
        <v>0.14499999999999999</v>
      </c>
      <c r="Z141" s="82">
        <f t="shared" si="85"/>
        <v>0.76400000000000001</v>
      </c>
      <c r="AA141" s="82">
        <f t="shared" si="85"/>
        <v>0.33333333333333331</v>
      </c>
      <c r="AB141" s="82">
        <f t="shared" si="85"/>
        <v>6.1185284794928442E-2</v>
      </c>
      <c r="AC141" s="82">
        <f t="shared" si="85"/>
        <v>0</v>
      </c>
      <c r="AD141" s="82">
        <f t="shared" si="85"/>
        <v>4.5901639344262238E-2</v>
      </c>
      <c r="AE141" s="82">
        <f t="shared" si="85"/>
        <v>3.6999201322461407E-2</v>
      </c>
      <c r="AF141" s="82">
        <f t="shared" si="85"/>
        <v>0.12</v>
      </c>
      <c r="AG141" s="82">
        <f t="shared" si="85"/>
        <v>0.45679012345679021</v>
      </c>
      <c r="AH141" s="82">
        <f t="shared" si="85"/>
        <v>0.38509316770186336</v>
      </c>
      <c r="AI141" s="82">
        <f t="shared" si="85"/>
        <v>0.79616998510123238</v>
      </c>
      <c r="AJ141" s="82">
        <f t="shared" si="85"/>
        <v>1</v>
      </c>
      <c r="AK141" s="82">
        <f t="shared" si="85"/>
        <v>0</v>
      </c>
      <c r="AL141" s="82">
        <f t="shared" si="85"/>
        <v>0.80415162509384297</v>
      </c>
      <c r="AM141" s="82">
        <f t="shared" si="85"/>
        <v>0.68509781630807254</v>
      </c>
      <c r="AN141" s="82">
        <f t="shared" si="85"/>
        <v>0.50037327687265665</v>
      </c>
      <c r="AO141" s="82">
        <f t="shared" si="85"/>
        <v>0.83245634702479121</v>
      </c>
      <c r="AP141" s="82">
        <f t="shared" si="85"/>
        <v>0.41011235955056191</v>
      </c>
      <c r="AQ141" s="82">
        <f t="shared" si="85"/>
        <v>0.71711849129862026</v>
      </c>
      <c r="AR141" s="83">
        <f t="shared" si="85"/>
        <v>1</v>
      </c>
      <c r="AS141" s="83">
        <f t="shared" si="85"/>
        <v>0</v>
      </c>
      <c r="AT141" s="83">
        <f t="shared" si="85"/>
        <v>0.26315789473684209</v>
      </c>
      <c r="AU141" s="83">
        <f t="shared" si="85"/>
        <v>5.5555555555555552E-2</v>
      </c>
      <c r="AV141" s="83">
        <f t="shared" si="85"/>
        <v>0</v>
      </c>
      <c r="AW141" s="83">
        <f t="shared" si="85"/>
        <v>0</v>
      </c>
      <c r="AX141" s="83">
        <f t="shared" si="85"/>
        <v>1</v>
      </c>
      <c r="AY141" s="83">
        <f t="shared" si="85"/>
        <v>0.5714285714285714</v>
      </c>
      <c r="AZ141" s="83">
        <f t="shared" si="85"/>
        <v>0</v>
      </c>
      <c r="BA141" s="83">
        <f t="shared" si="85"/>
        <v>4.4475977766503388E-3</v>
      </c>
      <c r="BB141" s="83">
        <f t="shared" si="85"/>
        <v>0.54220934354318473</v>
      </c>
      <c r="BC141" s="83">
        <f t="shared" si="85"/>
        <v>0.66666666666666663</v>
      </c>
      <c r="BD141" s="83">
        <f t="shared" si="85"/>
        <v>0.39353824705715695</v>
      </c>
      <c r="BE141" s="83">
        <f t="shared" si="85"/>
        <v>0.21701867262603625</v>
      </c>
      <c r="BF141" s="83">
        <f t="shared" si="85"/>
        <v>0.5</v>
      </c>
      <c r="BG141" s="83">
        <f t="shared" si="85"/>
        <v>8.500000000000002E-2</v>
      </c>
      <c r="BH141" s="84">
        <f t="shared" si="85"/>
        <v>0.51515151515151514</v>
      </c>
      <c r="BI141" s="84">
        <f t="shared" si="85"/>
        <v>0.5714285714285714</v>
      </c>
      <c r="BJ141" s="84">
        <f t="shared" si="85"/>
        <v>0.4340063074344217</v>
      </c>
      <c r="BK141" s="84">
        <f t="shared" si="85"/>
        <v>0</v>
      </c>
      <c r="BL141" s="84">
        <f t="shared" si="85"/>
        <v>2.287346189082845E-2</v>
      </c>
      <c r="BM141" s="84">
        <f t="shared" si="85"/>
        <v>2.2708916581458651E-2</v>
      </c>
      <c r="BN141" s="84">
        <f t="shared" si="85"/>
        <v>1.8415287161546744E-2</v>
      </c>
      <c r="BO141" s="84">
        <f t="shared" si="85"/>
        <v>3.6734508847969513E-2</v>
      </c>
      <c r="BP141" s="85">
        <f t="shared" si="85"/>
        <v>0.84993088922530102</v>
      </c>
      <c r="BQ141" s="85">
        <f t="shared" si="85"/>
        <v>0</v>
      </c>
      <c r="BR141" s="85">
        <f t="shared" si="85"/>
        <v>0.21506158303609563</v>
      </c>
      <c r="BS141" s="85">
        <f t="shared" si="85"/>
        <v>0.10606222324847484</v>
      </c>
      <c r="BT141" s="86">
        <v>1</v>
      </c>
      <c r="BU141" s="85">
        <f t="shared" si="81"/>
        <v>0.38113855428051513</v>
      </c>
      <c r="BV141" s="85">
        <f t="shared" si="81"/>
        <v>0.38111727924669286</v>
      </c>
      <c r="BW141" s="87"/>
      <c r="BX141" s="87"/>
      <c r="BY141" s="88">
        <v>27.324000000000002</v>
      </c>
      <c r="BZ141" s="88">
        <v>2.4793388429752001E-2</v>
      </c>
      <c r="CA141" s="88">
        <v>200.19557574105352</v>
      </c>
      <c r="CB141" s="88">
        <v>0.59724862600000006</v>
      </c>
      <c r="CC141" s="89">
        <v>13.80048</v>
      </c>
      <c r="CD141" s="88"/>
      <c r="CE141" s="88">
        <v>6.8</v>
      </c>
      <c r="CF141" s="88">
        <v>14.5</v>
      </c>
      <c r="CG141" s="88">
        <v>38.200000000000003</v>
      </c>
      <c r="CH141" s="88">
        <v>1</v>
      </c>
      <c r="CI141" s="88">
        <v>5.5555555555555601E-2</v>
      </c>
      <c r="CJ141" s="88">
        <v>-1</v>
      </c>
      <c r="CK141" s="88">
        <v>45.8</v>
      </c>
      <c r="CL141" s="88">
        <v>2.149</v>
      </c>
      <c r="CM141" s="89">
        <v>36</v>
      </c>
      <c r="CN141" s="88">
        <v>51.6</v>
      </c>
      <c r="CO141" s="89"/>
      <c r="CP141" s="88">
        <v>0.4575205</v>
      </c>
      <c r="CQ141" s="88">
        <v>50.411059999999999</v>
      </c>
      <c r="CR141" s="88">
        <v>0</v>
      </c>
      <c r="CS141" s="88">
        <v>31.541119999999999</v>
      </c>
      <c r="CT141" s="88">
        <v>42.543059999999997</v>
      </c>
      <c r="CU141" s="88">
        <v>11.45417</v>
      </c>
      <c r="CV141" s="88">
        <v>80.599999999999994</v>
      </c>
      <c r="CW141" s="88">
        <v>7.4</v>
      </c>
      <c r="CX141" s="88">
        <v>66.650000000000006</v>
      </c>
      <c r="CY141" s="88">
        <v>1</v>
      </c>
      <c r="CZ141" s="88">
        <v>0</v>
      </c>
      <c r="DA141" s="88">
        <v>8</v>
      </c>
      <c r="DB141" s="88">
        <v>0.5</v>
      </c>
      <c r="DC141" s="88">
        <v>0</v>
      </c>
      <c r="DD141" s="88">
        <v>1</v>
      </c>
      <c r="DE141" s="88">
        <v>1</v>
      </c>
      <c r="DF141" s="88">
        <v>5</v>
      </c>
      <c r="DG141" s="89">
        <v>0</v>
      </c>
      <c r="DH141" s="89">
        <v>1.7830801979999999</v>
      </c>
      <c r="DI141" s="89">
        <v>129.07000629999999</v>
      </c>
      <c r="DJ141" s="88">
        <v>2</v>
      </c>
      <c r="DK141" s="88">
        <v>2.9636939808944844</v>
      </c>
      <c r="DL141" s="89">
        <v>419.96740406840729</v>
      </c>
      <c r="DM141" s="89">
        <v>3</v>
      </c>
      <c r="DN141" s="89">
        <v>1.34</v>
      </c>
      <c r="DO141" s="88">
        <v>62</v>
      </c>
      <c r="DP141" s="88">
        <v>11</v>
      </c>
      <c r="DQ141" s="89">
        <v>0.93428824846647895</v>
      </c>
      <c r="DR141" s="88">
        <v>0</v>
      </c>
      <c r="DS141" s="88">
        <v>6.233333333</v>
      </c>
      <c r="DT141" s="88">
        <v>0.85066523258539695</v>
      </c>
      <c r="DU141" s="88">
        <v>0.230218470466967</v>
      </c>
      <c r="DV141" s="88">
        <v>0.81599999999999995</v>
      </c>
      <c r="DW141" s="89">
        <v>88.6</v>
      </c>
      <c r="DX141" s="88">
        <v>28.2</v>
      </c>
      <c r="DY141" s="88">
        <v>32</v>
      </c>
      <c r="DZ141" s="89">
        <v>12.4</v>
      </c>
      <c r="EA141" s="88">
        <v>1</v>
      </c>
      <c r="EB141" s="89">
        <v>36.395427679999997</v>
      </c>
      <c r="EC141" s="88">
        <v>33.950000000000003</v>
      </c>
      <c r="ED141" s="77"/>
    </row>
    <row r="142" spans="1:134" ht="15.75" customHeight="1" x14ac:dyDescent="0.25">
      <c r="A142" s="112" t="s">
        <v>231</v>
      </c>
      <c r="B142" s="113">
        <v>5</v>
      </c>
      <c r="C142" s="113" t="s">
        <v>170</v>
      </c>
      <c r="D142" s="77" t="s">
        <v>174</v>
      </c>
      <c r="E142" s="77"/>
      <c r="F142" s="77" t="s">
        <v>130</v>
      </c>
      <c r="G142" s="78">
        <f t="shared" si="7"/>
        <v>31.53405261213782</v>
      </c>
      <c r="H142" s="79">
        <f t="shared" si="80"/>
        <v>35.739272439334165</v>
      </c>
      <c r="I142" s="79">
        <f t="shared" si="80"/>
        <v>4.6368685841086439</v>
      </c>
      <c r="J142" s="79">
        <f t="shared" si="80"/>
        <v>39.859507232492675</v>
      </c>
      <c r="K142" s="79">
        <f t="shared" si="80"/>
        <v>54.834660733573045</v>
      </c>
      <c r="L142" s="79">
        <f t="shared" si="80"/>
        <v>22.599954071180566</v>
      </c>
      <c r="M142" s="80">
        <f t="shared" si="9"/>
        <v>22.743583326851507</v>
      </c>
      <c r="N142" s="80">
        <f t="shared" si="10"/>
        <v>-57.355668891407078</v>
      </c>
      <c r="O142" s="80">
        <f t="shared" si="11"/>
        <v>9.4525919643767935</v>
      </c>
      <c r="P142" s="80">
        <f t="shared" si="12"/>
        <v>35.066117087839302</v>
      </c>
      <c r="Q142" s="80">
        <f t="shared" si="13"/>
        <v>10.540165708023711</v>
      </c>
      <c r="R142" s="81">
        <f t="shared" si="85"/>
        <v>0.22160214168039538</v>
      </c>
      <c r="S142" s="81">
        <f t="shared" si="85"/>
        <v>0.32175341294107601</v>
      </c>
      <c r="T142" s="81">
        <f t="shared" si="85"/>
        <v>1.1037759077945868E-2</v>
      </c>
      <c r="U142" s="81">
        <f t="shared" si="85"/>
        <v>5.2759177552015507E-2</v>
      </c>
      <c r="V142" s="81">
        <f t="shared" si="85"/>
        <v>6.8928895496700587E-2</v>
      </c>
      <c r="W142" s="82">
        <f t="shared" si="85"/>
        <v>0.18243404212010172</v>
      </c>
      <c r="X142" s="82">
        <f t="shared" si="85"/>
        <v>6.8750000000000006E-2</v>
      </c>
      <c r="Y142" s="82">
        <f t="shared" si="85"/>
        <v>0.09</v>
      </c>
      <c r="Z142" s="82">
        <f t="shared" si="85"/>
        <v>0.77599999999999991</v>
      </c>
      <c r="AA142" s="82">
        <f t="shared" si="85"/>
        <v>0.66666666666666663</v>
      </c>
      <c r="AB142" s="82">
        <f t="shared" si="85"/>
        <v>0.11334165786187678</v>
      </c>
      <c r="AC142" s="82">
        <f t="shared" si="85"/>
        <v>0</v>
      </c>
      <c r="AD142" s="82">
        <f t="shared" si="85"/>
        <v>0.38360655737704918</v>
      </c>
      <c r="AE142" s="82">
        <f t="shared" si="85"/>
        <v>1.7645201433904789E-3</v>
      </c>
      <c r="AF142" s="82">
        <f t="shared" si="85"/>
        <v>0.18</v>
      </c>
      <c r="AG142" s="82">
        <f t="shared" si="85"/>
        <v>0.19191919191919193</v>
      </c>
      <c r="AH142" s="82">
        <f t="shared" si="85"/>
        <v>0.41304347826086957</v>
      </c>
      <c r="AI142" s="82">
        <f t="shared" si="85"/>
        <v>0.14335637324171738</v>
      </c>
      <c r="AJ142" s="82">
        <f t="shared" si="85"/>
        <v>0.12495632735633175</v>
      </c>
      <c r="AK142" s="82">
        <f t="shared" si="85"/>
        <v>0</v>
      </c>
      <c r="AL142" s="82">
        <f t="shared" si="85"/>
        <v>0.6794292285568122</v>
      </c>
      <c r="AM142" s="82">
        <f t="shared" si="85"/>
        <v>0.93475033014673148</v>
      </c>
      <c r="AN142" s="82">
        <f t="shared" si="85"/>
        <v>0.30932938668074683</v>
      </c>
      <c r="AO142" s="82">
        <f t="shared" si="85"/>
        <v>0.93926542579648686</v>
      </c>
      <c r="AP142" s="82">
        <f t="shared" si="85"/>
        <v>0.95505617977528101</v>
      </c>
      <c r="AQ142" s="82">
        <f t="shared" si="85"/>
        <v>0.95784510850724525</v>
      </c>
      <c r="AR142" s="83">
        <f t="shared" si="85"/>
        <v>0</v>
      </c>
      <c r="AS142" s="83">
        <f t="shared" si="85"/>
        <v>0</v>
      </c>
      <c r="AT142" s="83">
        <f t="shared" si="85"/>
        <v>0.21052631578947367</v>
      </c>
      <c r="AU142" s="83">
        <f t="shared" si="85"/>
        <v>1</v>
      </c>
      <c r="AV142" s="83">
        <f t="shared" si="85"/>
        <v>0</v>
      </c>
      <c r="AW142" s="83">
        <f t="shared" si="85"/>
        <v>0.33333333333333331</v>
      </c>
      <c r="AX142" s="83">
        <f t="shared" si="85"/>
        <v>1</v>
      </c>
      <c r="AY142" s="83">
        <f t="shared" si="85"/>
        <v>0.5714285714285714</v>
      </c>
      <c r="AZ142" s="83">
        <f t="shared" si="85"/>
        <v>0</v>
      </c>
      <c r="BA142" s="83">
        <f t="shared" si="85"/>
        <v>1.5876583814864537E-2</v>
      </c>
      <c r="BB142" s="83">
        <f t="shared" si="85"/>
        <v>0.16637333852563763</v>
      </c>
      <c r="BC142" s="83">
        <f t="shared" si="85"/>
        <v>0.66666666666666663</v>
      </c>
      <c r="BD142" s="83">
        <f t="shared" si="85"/>
        <v>7.5923815254200083E-2</v>
      </c>
      <c r="BE142" s="83">
        <f t="shared" si="85"/>
        <v>5.6624109356910188E-2</v>
      </c>
      <c r="BF142" s="83">
        <f t="shared" si="85"/>
        <v>0.75</v>
      </c>
      <c r="BG142" s="83">
        <f t="shared" si="85"/>
        <v>6.0750000000000026E-2</v>
      </c>
      <c r="BH142" s="84">
        <f t="shared" si="85"/>
        <v>0.35968379446640319</v>
      </c>
      <c r="BI142" s="84">
        <f t="shared" si="85"/>
        <v>0.7142857142857143</v>
      </c>
      <c r="BJ142" s="84">
        <f t="shared" si="85"/>
        <v>0.36765322932369326</v>
      </c>
      <c r="BK142" s="84">
        <f t="shared" si="85"/>
        <v>7.042579313727429E-2</v>
      </c>
      <c r="BL142" s="84">
        <f t="shared" si="85"/>
        <v>7.1127617434222232E-2</v>
      </c>
      <c r="BM142" s="84">
        <f t="shared" si="85"/>
        <v>3.2067113999447498E-2</v>
      </c>
      <c r="BN142" s="84">
        <f t="shared" si="85"/>
        <v>3.0467296471097935E-3</v>
      </c>
      <c r="BO142" s="84">
        <f t="shared" si="85"/>
        <v>3.1623866187337323E-3</v>
      </c>
      <c r="BP142" s="85">
        <f t="shared" si="85"/>
        <v>4.1663924175607173E-2</v>
      </c>
      <c r="BQ142" s="85">
        <f t="shared" si="85"/>
        <v>0.16218418907905466</v>
      </c>
      <c r="BR142" s="85">
        <f t="shared" si="85"/>
        <v>0.1596541653680553</v>
      </c>
      <c r="BS142" s="85">
        <f t="shared" si="85"/>
        <v>9.7727139082959436E-2</v>
      </c>
      <c r="BT142" s="86">
        <v>1</v>
      </c>
      <c r="BU142" s="85">
        <f t="shared" si="81"/>
        <v>0.37301781574793236</v>
      </c>
      <c r="BV142" s="85">
        <f t="shared" si="81"/>
        <v>6.7063717386411513E-4</v>
      </c>
      <c r="BW142" s="87"/>
      <c r="BX142" s="87"/>
      <c r="BY142" s="88">
        <v>16.021999999999998</v>
      </c>
      <c r="BZ142" s="88">
        <v>1.1730205278592301E-2</v>
      </c>
      <c r="CA142" s="88">
        <v>25.383989591052799</v>
      </c>
      <c r="CB142" s="90"/>
      <c r="CC142" s="89">
        <v>1.6180300000000001</v>
      </c>
      <c r="CD142" s="88">
        <v>67.672790000000006</v>
      </c>
      <c r="CE142" s="88">
        <v>3.2</v>
      </c>
      <c r="CF142" s="88">
        <v>9</v>
      </c>
      <c r="CG142" s="88">
        <v>38.799999999999997</v>
      </c>
      <c r="CH142" s="88">
        <v>2</v>
      </c>
      <c r="CI142" s="88">
        <v>9.2389092389092403E-2</v>
      </c>
      <c r="CJ142" s="88">
        <v>-1</v>
      </c>
      <c r="CK142" s="88">
        <v>56.1</v>
      </c>
      <c r="CL142" s="88">
        <v>0.252</v>
      </c>
      <c r="CM142" s="89">
        <v>39</v>
      </c>
      <c r="CN142" s="88">
        <v>28</v>
      </c>
      <c r="CO142" s="89">
        <v>3.5</v>
      </c>
      <c r="CP142" s="88">
        <v>0.32146989999999998</v>
      </c>
      <c r="CQ142" s="88">
        <v>33.520040000000002</v>
      </c>
      <c r="CR142" s="88">
        <v>0</v>
      </c>
      <c r="CS142" s="88">
        <v>27.411090000000002</v>
      </c>
      <c r="CT142" s="88">
        <v>55.069290000000002</v>
      </c>
      <c r="CU142" s="88">
        <v>7.08338</v>
      </c>
      <c r="CV142" s="88">
        <v>90.8</v>
      </c>
      <c r="CW142" s="88">
        <v>17.100000000000001</v>
      </c>
      <c r="CX142" s="88">
        <v>88.35</v>
      </c>
      <c r="CY142" s="88">
        <v>0</v>
      </c>
      <c r="CZ142" s="88">
        <v>0</v>
      </c>
      <c r="DA142" s="88">
        <v>7</v>
      </c>
      <c r="DB142" s="88">
        <v>9</v>
      </c>
      <c r="DC142" s="88">
        <v>0</v>
      </c>
      <c r="DD142" s="88">
        <v>2</v>
      </c>
      <c r="DE142" s="88">
        <v>1</v>
      </c>
      <c r="DF142" s="88">
        <v>5</v>
      </c>
      <c r="DG142" s="89">
        <v>0</v>
      </c>
      <c r="DH142" s="89">
        <v>6.3650589899999996</v>
      </c>
      <c r="DI142" s="89">
        <v>39.604274820000001</v>
      </c>
      <c r="DJ142" s="88">
        <v>2</v>
      </c>
      <c r="DK142" s="88">
        <v>0.67079209959572417</v>
      </c>
      <c r="DL142" s="89">
        <v>138.17543720735907</v>
      </c>
      <c r="DM142" s="89">
        <v>4</v>
      </c>
      <c r="DN142" s="89">
        <v>1.2430000000000001</v>
      </c>
      <c r="DO142" s="88"/>
      <c r="DP142" s="88">
        <v>12</v>
      </c>
      <c r="DQ142" s="89">
        <v>-0.43800620709617399</v>
      </c>
      <c r="DR142" s="88">
        <v>4.2745709828393137</v>
      </c>
      <c r="DS142" s="88">
        <v>18.23</v>
      </c>
      <c r="DT142" s="88">
        <v>0.97447201777931702</v>
      </c>
      <c r="DU142" s="88">
        <v>8.0233643972073901E-2</v>
      </c>
      <c r="DV142" s="88">
        <v>0.1026</v>
      </c>
      <c r="DW142" s="89">
        <v>27.2</v>
      </c>
      <c r="DX142" s="88">
        <v>48.6</v>
      </c>
      <c r="DY142" s="88">
        <v>27.2</v>
      </c>
      <c r="DZ142" s="89">
        <v>11.6</v>
      </c>
      <c r="EA142" s="88">
        <v>1</v>
      </c>
      <c r="EB142" s="89">
        <v>35.738146559999997</v>
      </c>
      <c r="EC142" s="88">
        <v>0.65</v>
      </c>
      <c r="ED142" s="77"/>
    </row>
    <row r="143" spans="1:134" ht="15.75" customHeight="1" x14ac:dyDescent="0.25">
      <c r="A143" s="112" t="s">
        <v>232</v>
      </c>
      <c r="B143" s="113">
        <v>5</v>
      </c>
      <c r="C143" s="113" t="s">
        <v>170</v>
      </c>
      <c r="D143" s="77" t="s">
        <v>174</v>
      </c>
      <c r="E143" s="77"/>
      <c r="F143" s="77" t="s">
        <v>130</v>
      </c>
      <c r="G143" s="78">
        <f t="shared" si="7"/>
        <v>31.492200588996514</v>
      </c>
      <c r="H143" s="79">
        <f t="shared" si="80"/>
        <v>9.2199085078326064</v>
      </c>
      <c r="I143" s="79">
        <f t="shared" si="80"/>
        <v>18.35075997187262</v>
      </c>
      <c r="J143" s="79">
        <f t="shared" si="80"/>
        <v>52.38629124086799</v>
      </c>
      <c r="K143" s="79">
        <f t="shared" si="80"/>
        <v>57.247945532823572</v>
      </c>
      <c r="L143" s="79">
        <f t="shared" si="80"/>
        <v>20.256097691585769</v>
      </c>
      <c r="M143" s="80">
        <f t="shared" si="9"/>
        <v>-9.1388915154193455</v>
      </c>
      <c r="N143" s="80">
        <f t="shared" si="10"/>
        <v>-34.726813060168041</v>
      </c>
      <c r="O143" s="80">
        <f t="shared" si="11"/>
        <v>28.312893414937907</v>
      </c>
      <c r="P143" s="80">
        <f t="shared" si="12"/>
        <v>38.535679259482599</v>
      </c>
      <c r="Q143" s="80">
        <f t="shared" si="13"/>
        <v>7.8311104250904959</v>
      </c>
      <c r="R143" s="81">
        <f t="shared" si="85"/>
        <v>0.52059308072487653</v>
      </c>
      <c r="S143" s="81">
        <f t="shared" si="85"/>
        <v>0.31279391631893072</v>
      </c>
      <c r="T143" s="81">
        <f t="shared" si="85"/>
        <v>0.17030477727067117</v>
      </c>
      <c r="U143" s="81">
        <f t="shared" si="85"/>
        <v>1</v>
      </c>
      <c r="V143" s="81">
        <f t="shared" si="85"/>
        <v>0.35394246375762017</v>
      </c>
      <c r="W143" s="82">
        <f t="shared" si="85"/>
        <v>0.79411360974778455</v>
      </c>
      <c r="X143" s="82">
        <f t="shared" si="85"/>
        <v>0.32500000000000001</v>
      </c>
      <c r="Y143" s="82">
        <f t="shared" si="85"/>
        <v>0.25200000000000006</v>
      </c>
      <c r="Z143" s="82">
        <f t="shared" si="85"/>
        <v>0.24600000000000002</v>
      </c>
      <c r="AA143" s="82">
        <f t="shared" si="85"/>
        <v>0</v>
      </c>
      <c r="AB143" s="82">
        <f t="shared" si="85"/>
        <v>9.7058370365723706E-2</v>
      </c>
      <c r="AC143" s="82">
        <f t="shared" si="85"/>
        <v>0.5</v>
      </c>
      <c r="AD143" s="82">
        <f t="shared" si="85"/>
        <v>0.27213114754098366</v>
      </c>
      <c r="AE143" s="82">
        <f t="shared" si="85"/>
        <v>4.0119615891825626E-3</v>
      </c>
      <c r="AF143" s="82">
        <f t="shared" si="85"/>
        <v>0.08</v>
      </c>
      <c r="AG143" s="82">
        <f t="shared" si="85"/>
        <v>6.7340067340067325E-2</v>
      </c>
      <c r="AH143" s="82">
        <f t="shared" si="85"/>
        <v>0.26086956521739124</v>
      </c>
      <c r="AI143" s="82">
        <f t="shared" si="85"/>
        <v>0.4288450696115525</v>
      </c>
      <c r="AJ143" s="82">
        <f t="shared" si="85"/>
        <v>0.37105552399207781</v>
      </c>
      <c r="AK143" s="82">
        <f t="shared" si="85"/>
        <v>0</v>
      </c>
      <c r="AL143" s="82">
        <f t="shared" si="85"/>
        <v>1</v>
      </c>
      <c r="AM143" s="82">
        <f t="shared" si="85"/>
        <v>0.44400619755071591</v>
      </c>
      <c r="AN143" s="82">
        <f t="shared" si="85"/>
        <v>0.2340262412767293</v>
      </c>
      <c r="AO143" s="82">
        <f t="shared" si="85"/>
        <v>0.91832246917458571</v>
      </c>
      <c r="AP143" s="82">
        <f t="shared" si="85"/>
        <v>0.12359550561797754</v>
      </c>
      <c r="AQ143" s="82">
        <f t="shared" si="85"/>
        <v>0.84302849615197939</v>
      </c>
      <c r="AR143" s="83">
        <f t="shared" si="85"/>
        <v>0.5</v>
      </c>
      <c r="AS143" s="83">
        <f t="shared" si="85"/>
        <v>0</v>
      </c>
      <c r="AT143" s="83">
        <f t="shared" si="85"/>
        <v>0.31578947368421051</v>
      </c>
      <c r="AU143" s="83">
        <f t="shared" si="85"/>
        <v>0.16666666666666666</v>
      </c>
      <c r="AV143" s="83">
        <f t="shared" si="85"/>
        <v>1</v>
      </c>
      <c r="AW143" s="83">
        <f t="shared" si="85"/>
        <v>0.33333333333333331</v>
      </c>
      <c r="AX143" s="83">
        <f t="shared" si="85"/>
        <v>1</v>
      </c>
      <c r="AY143" s="83">
        <f t="shared" si="85"/>
        <v>0.8571428571428571</v>
      </c>
      <c r="AZ143" s="83">
        <f t="shared" si="85"/>
        <v>1</v>
      </c>
      <c r="BA143" s="83">
        <f t="shared" si="85"/>
        <v>1.1150422268317518E-2</v>
      </c>
      <c r="BB143" s="83">
        <f t="shared" si="85"/>
        <v>0</v>
      </c>
      <c r="BC143" s="83">
        <f t="shared" si="85"/>
        <v>0.66666666666666663</v>
      </c>
      <c r="BD143" s="83">
        <f t="shared" si="85"/>
        <v>6.3826545072654284E-2</v>
      </c>
      <c r="BE143" s="83">
        <f t="shared" si="85"/>
        <v>3.907524917179583E-3</v>
      </c>
      <c r="BF143" s="83">
        <f t="shared" si="85"/>
        <v>0.75</v>
      </c>
      <c r="BG143" s="83">
        <f t="shared" si="85"/>
        <v>0</v>
      </c>
      <c r="BH143" s="84">
        <f t="shared" si="85"/>
        <v>0.36363636363636365</v>
      </c>
      <c r="BI143" s="84">
        <f t="shared" si="85"/>
        <v>0.8571428571428571</v>
      </c>
      <c r="BJ143" s="84">
        <f t="shared" si="85"/>
        <v>0.44713080283305146</v>
      </c>
      <c r="BK143" s="84">
        <f t="shared" si="85"/>
        <v>6.0937654105539418E-2</v>
      </c>
      <c r="BL143" s="84">
        <f t="shared" si="85"/>
        <v>9.9873200343828683E-2</v>
      </c>
      <c r="BM143" s="84">
        <f t="shared" si="85"/>
        <v>3.9351774200667954E-2</v>
      </c>
      <c r="BN143" s="84">
        <f t="shared" si="85"/>
        <v>1.7975603126399294E-2</v>
      </c>
      <c r="BO143" s="84">
        <f t="shared" si="85"/>
        <v>3.0219929667611781E-2</v>
      </c>
      <c r="BP143" s="85">
        <f t="shared" si="85"/>
        <v>5.2195089844007107E-2</v>
      </c>
      <c r="BQ143" s="85">
        <f t="shared" si="85"/>
        <v>0.3903830480847596</v>
      </c>
      <c r="BR143" s="85">
        <f t="shared" si="85"/>
        <v>0</v>
      </c>
      <c r="BS143" s="85">
        <f t="shared" si="85"/>
        <v>3.837996039931707E-2</v>
      </c>
      <c r="BT143" s="86">
        <v>1</v>
      </c>
      <c r="BU143" s="85">
        <f t="shared" si="81"/>
        <v>2.8480904425169918E-2</v>
      </c>
      <c r="BV143" s="85">
        <f t="shared" si="81"/>
        <v>0.40728012640425376</v>
      </c>
      <c r="BW143" s="87"/>
      <c r="BX143" s="87"/>
      <c r="BY143" s="88">
        <v>30.541</v>
      </c>
      <c r="BZ143" s="88">
        <v>5.68181818181826E-3</v>
      </c>
      <c r="CA143" s="88">
        <v>277.28831123190338</v>
      </c>
      <c r="CB143" s="88">
        <v>32.37604984</v>
      </c>
      <c r="CC143" s="89">
        <v>8.3084100000000003</v>
      </c>
      <c r="CD143" s="88">
        <v>91.809139999999999</v>
      </c>
      <c r="CE143" s="88">
        <v>11.4</v>
      </c>
      <c r="CF143" s="88"/>
      <c r="CG143" s="88">
        <v>12.3</v>
      </c>
      <c r="CH143" s="88">
        <v>0</v>
      </c>
      <c r="CI143" s="88"/>
      <c r="CJ143" s="88">
        <v>0</v>
      </c>
      <c r="CK143" s="88">
        <v>52.7</v>
      </c>
      <c r="CL143" s="88">
        <v>0.373</v>
      </c>
      <c r="CM143" s="89">
        <v>34</v>
      </c>
      <c r="CN143" s="88">
        <v>16.899999999999999</v>
      </c>
      <c r="CO143" s="89">
        <v>2.8</v>
      </c>
      <c r="CP143" s="88">
        <v>0.38096760000000002</v>
      </c>
      <c r="CQ143" s="88">
        <v>38.154899999999998</v>
      </c>
      <c r="CR143" s="88">
        <v>0</v>
      </c>
      <c r="CS143" s="88">
        <v>53.254219999999997</v>
      </c>
      <c r="CT143" s="88">
        <v>30.446370000000002</v>
      </c>
      <c r="CU143" s="88">
        <v>5.3605600000000004</v>
      </c>
      <c r="CV143" s="88">
        <v>88.8</v>
      </c>
      <c r="CW143" s="88">
        <v>2.2999999999999998</v>
      </c>
      <c r="CX143" s="88">
        <v>78</v>
      </c>
      <c r="CY143" s="88">
        <v>0.5</v>
      </c>
      <c r="CZ143" s="88">
        <v>0</v>
      </c>
      <c r="DA143" s="88">
        <v>9</v>
      </c>
      <c r="DB143" s="88">
        <v>1.5</v>
      </c>
      <c r="DC143" s="88">
        <v>1</v>
      </c>
      <c r="DD143" s="88">
        <v>2</v>
      </c>
      <c r="DE143" s="88">
        <v>1</v>
      </c>
      <c r="DF143" s="88">
        <v>7</v>
      </c>
      <c r="DG143" s="89">
        <v>1</v>
      </c>
      <c r="DH143" s="89">
        <v>4.4703001809999998</v>
      </c>
      <c r="DI143" s="89">
        <v>0</v>
      </c>
      <c r="DJ143" s="88">
        <v>2</v>
      </c>
      <c r="DK143" s="88">
        <v>0.58346025702046644</v>
      </c>
      <c r="DL143" s="89">
        <v>45.55939266884922</v>
      </c>
      <c r="DM143" s="89">
        <v>4</v>
      </c>
      <c r="DN143" s="89">
        <v>1</v>
      </c>
      <c r="DO143" s="88">
        <v>52</v>
      </c>
      <c r="DP143" s="88">
        <v>13</v>
      </c>
      <c r="DQ143" s="89">
        <v>1.20572512495232</v>
      </c>
      <c r="DR143" s="88"/>
      <c r="DS143" s="88"/>
      <c r="DT143" s="88">
        <v>1.07084638566875</v>
      </c>
      <c r="DU143" s="88">
        <v>0.22592750603115599</v>
      </c>
      <c r="DV143" s="88"/>
      <c r="DW143" s="89">
        <v>28</v>
      </c>
      <c r="DX143" s="88">
        <v>62.6</v>
      </c>
      <c r="DY143" s="88">
        <v>9.1406345367431605</v>
      </c>
      <c r="DZ143" s="89">
        <v>5.9038676030000001</v>
      </c>
      <c r="EA143" s="88">
        <v>1</v>
      </c>
      <c r="EB143" s="89">
        <v>7.8518150340000004</v>
      </c>
      <c r="EC143" s="88">
        <v>36.24</v>
      </c>
      <c r="ED143" s="77"/>
    </row>
    <row r="144" spans="1:134" ht="15.75" customHeight="1" x14ac:dyDescent="0.25">
      <c r="A144" s="112" t="s">
        <v>233</v>
      </c>
      <c r="B144" s="113">
        <v>6</v>
      </c>
      <c r="C144" s="113" t="s">
        <v>78</v>
      </c>
      <c r="D144" s="77" t="s">
        <v>79</v>
      </c>
      <c r="E144" s="77"/>
      <c r="F144" s="77" t="s">
        <v>167</v>
      </c>
      <c r="G144" s="78">
        <f t="shared" si="7"/>
        <v>30.961407711111644</v>
      </c>
      <c r="H144" s="79">
        <f t="shared" si="80"/>
        <v>11.470868184965893</v>
      </c>
      <c r="I144" s="79">
        <f t="shared" si="80"/>
        <v>61.553268981920439</v>
      </c>
      <c r="J144" s="79">
        <f t="shared" si="80"/>
        <v>15.803928187480315</v>
      </c>
      <c r="K144" s="79">
        <f t="shared" si="80"/>
        <v>16.950349499749169</v>
      </c>
      <c r="L144" s="79">
        <f t="shared" si="80"/>
        <v>49.02862370144242</v>
      </c>
      <c r="M144" s="80">
        <f t="shared" si="9"/>
        <v>-6.4327117796407212</v>
      </c>
      <c r="N144" s="80">
        <f t="shared" si="10"/>
        <v>36.560272442670929</v>
      </c>
      <c r="O144" s="80">
        <f t="shared" si="11"/>
        <v>-26.765440696950883</v>
      </c>
      <c r="P144" s="80">
        <f t="shared" si="12"/>
        <v>-19.3998842711622</v>
      </c>
      <c r="Q144" s="80">
        <f t="shared" si="13"/>
        <v>41.086716130680209</v>
      </c>
      <c r="R144" s="81">
        <f t="shared" si="85"/>
        <v>0.48910626029654042</v>
      </c>
      <c r="S144" s="81">
        <f t="shared" si="85"/>
        <v>0.32317568651653428</v>
      </c>
      <c r="T144" s="81">
        <f t="shared" si="85"/>
        <v>0.41300008853519876</v>
      </c>
      <c r="U144" s="81">
        <f t="shared" si="85"/>
        <v>0</v>
      </c>
      <c r="V144" s="81">
        <f t="shared" si="85"/>
        <v>0.99840418507363504</v>
      </c>
      <c r="W144" s="82">
        <f t="shared" si="85"/>
        <v>0.91958213078665507</v>
      </c>
      <c r="X144" s="82">
        <f t="shared" si="85"/>
        <v>8.7499999999999994E-2</v>
      </c>
      <c r="Y144" s="82">
        <f t="shared" si="85"/>
        <v>0.32872727272727276</v>
      </c>
      <c r="Z144" s="82">
        <f t="shared" si="85"/>
        <v>0.45</v>
      </c>
      <c r="AA144" s="82">
        <f t="shared" si="85"/>
        <v>0.33333333333333331</v>
      </c>
      <c r="AB144" s="82">
        <f t="shared" si="85"/>
        <v>0</v>
      </c>
      <c r="AC144" s="82">
        <f t="shared" si="85"/>
        <v>0</v>
      </c>
      <c r="AD144" s="82">
        <f t="shared" si="85"/>
        <v>0.7704918032786886</v>
      </c>
      <c r="AE144" s="82">
        <f t="shared" si="85"/>
        <v>0.44181727000872967</v>
      </c>
      <c r="AF144" s="82">
        <f t="shared" si="85"/>
        <v>0.66</v>
      </c>
      <c r="AG144" s="82">
        <f t="shared" si="85"/>
        <v>0.97306397306397296</v>
      </c>
      <c r="AH144" s="82">
        <f t="shared" si="85"/>
        <v>0.91304347826086951</v>
      </c>
      <c r="AI144" s="82">
        <f t="shared" si="85"/>
        <v>1</v>
      </c>
      <c r="AJ144" s="82">
        <f t="shared" si="85"/>
        <v>1</v>
      </c>
      <c r="AK144" s="82">
        <f t="shared" si="85"/>
        <v>0</v>
      </c>
      <c r="AL144" s="82">
        <f t="shared" si="85"/>
        <v>0.55708560001304575</v>
      </c>
      <c r="AM144" s="82">
        <f t="shared" si="85"/>
        <v>0.30791299831428853</v>
      </c>
      <c r="AN144" s="82">
        <f t="shared" si="85"/>
        <v>8.1390967748703365E-3</v>
      </c>
      <c r="AO144" s="82">
        <f t="shared" si="85"/>
        <v>0</v>
      </c>
      <c r="AP144" s="82">
        <f t="shared" si="85"/>
        <v>8.4269662921348326E-2</v>
      </c>
      <c r="AQ144" s="82">
        <f t="shared" si="85"/>
        <v>0</v>
      </c>
      <c r="AR144" s="83">
        <f t="shared" si="85"/>
        <v>0</v>
      </c>
      <c r="AS144" s="83">
        <f t="shared" si="85"/>
        <v>0</v>
      </c>
      <c r="AT144" s="83">
        <f t="shared" si="85"/>
        <v>0.10526315789473684</v>
      </c>
      <c r="AU144" s="83">
        <f t="shared" si="85"/>
        <v>5.5555555555555552E-2</v>
      </c>
      <c r="AV144" s="83">
        <f t="shared" si="85"/>
        <v>0</v>
      </c>
      <c r="AW144" s="83">
        <f t="shared" si="85"/>
        <v>0</v>
      </c>
      <c r="AX144" s="83">
        <f t="shared" si="85"/>
        <v>0.33333333333333298</v>
      </c>
      <c r="AY144" s="83">
        <f t="shared" si="85"/>
        <v>0.5714285714285714</v>
      </c>
      <c r="AZ144" s="83">
        <f t="shared" si="85"/>
        <v>0</v>
      </c>
      <c r="BA144" s="83">
        <f t="shared" si="85"/>
        <v>0.28985508267969312</v>
      </c>
      <c r="BB144" s="83">
        <f t="shared" si="85"/>
        <v>1.1352751349957108E-2</v>
      </c>
      <c r="BC144" s="83">
        <f t="shared" si="85"/>
        <v>0</v>
      </c>
      <c r="BD144" s="83">
        <f t="shared" si="85"/>
        <v>0.76476788592108558</v>
      </c>
      <c r="BE144" s="83">
        <f t="shared" si="85"/>
        <v>0.36969589270423198</v>
      </c>
      <c r="BF144" s="83">
        <f t="shared" si="85"/>
        <v>0.25</v>
      </c>
      <c r="BG144" s="83">
        <f t="shared" si="85"/>
        <v>0.14174999999999999</v>
      </c>
      <c r="BH144" s="84">
        <f t="shared" si="85"/>
        <v>0.63636363636363635</v>
      </c>
      <c r="BI144" s="84">
        <f t="shared" si="85"/>
        <v>0.8571428571428571</v>
      </c>
      <c r="BJ144" s="84">
        <f t="shared" si="85"/>
        <v>0</v>
      </c>
      <c r="BK144" s="84">
        <f t="shared" si="85"/>
        <v>4.5091630810005457E-3</v>
      </c>
      <c r="BL144" s="84">
        <f t="shared" si="85"/>
        <v>0.87948863210105122</v>
      </c>
      <c r="BM144" s="84">
        <f t="shared" si="85"/>
        <v>0.27141754818109787</v>
      </c>
      <c r="BN144" s="84">
        <f t="shared" si="85"/>
        <v>0.19866206120348148</v>
      </c>
      <c r="BO144" s="84">
        <f t="shared" si="85"/>
        <v>0.92444278594835105</v>
      </c>
      <c r="BP144" s="85">
        <f t="shared" si="85"/>
        <v>0.97367208582900022</v>
      </c>
      <c r="BQ144" s="85">
        <f t="shared" si="85"/>
        <v>1</v>
      </c>
      <c r="BR144" s="85">
        <f t="shared" si="85"/>
        <v>1</v>
      </c>
      <c r="BS144" s="85">
        <f t="shared" si="85"/>
        <v>0.9275202520887027</v>
      </c>
      <c r="BT144" s="86">
        <v>0</v>
      </c>
      <c r="BU144" s="85">
        <f t="shared" si="81"/>
        <v>0.72577886466278507</v>
      </c>
      <c r="BV144" s="85">
        <f t="shared" si="81"/>
        <v>1.2963747890691853E-2</v>
      </c>
      <c r="BW144" s="87"/>
      <c r="BX144" s="87"/>
      <c r="BY144" s="88">
        <v>29.012</v>
      </c>
      <c r="BZ144" s="88">
        <v>1.26903553299492E-2</v>
      </c>
      <c r="CA144" s="88">
        <v>661.14680524556445</v>
      </c>
      <c r="CB144" s="88">
        <v>0.795374527</v>
      </c>
      <c r="CC144" s="89">
        <v>23.436440000000001</v>
      </c>
      <c r="CD144" s="88">
        <v>96.760019999999997</v>
      </c>
      <c r="CE144" s="88">
        <v>3.8</v>
      </c>
      <c r="CF144" s="88"/>
      <c r="CG144" s="88">
        <v>22.5</v>
      </c>
      <c r="CH144" s="88">
        <v>1</v>
      </c>
      <c r="CI144" s="88">
        <v>1.2345679012345699E-2</v>
      </c>
      <c r="CJ144" s="88">
        <v>-1</v>
      </c>
      <c r="CK144" s="88">
        <v>67.900000000000006</v>
      </c>
      <c r="CL144" s="88">
        <v>23.943999999999999</v>
      </c>
      <c r="CM144" s="89">
        <v>63</v>
      </c>
      <c r="CN144" s="88">
        <v>97.6</v>
      </c>
      <c r="CO144" s="89">
        <v>5.8</v>
      </c>
      <c r="CP144" s="88">
        <v>0.55369690000000005</v>
      </c>
      <c r="CQ144" s="88">
        <v>55.152819999999998</v>
      </c>
      <c r="CR144" s="88">
        <v>0</v>
      </c>
      <c r="CS144" s="88">
        <v>23.359829999999999</v>
      </c>
      <c r="CT144" s="88">
        <v>23.617940000000001</v>
      </c>
      <c r="CU144" s="88">
        <v>0.19261</v>
      </c>
      <c r="CV144" s="88">
        <v>0.2</v>
      </c>
      <c r="CW144" s="88">
        <v>1.6</v>
      </c>
      <c r="CX144" s="88">
        <v>0.3</v>
      </c>
      <c r="CY144" s="88">
        <v>0</v>
      </c>
      <c r="CZ144" s="88">
        <v>0</v>
      </c>
      <c r="DA144" s="88">
        <v>5</v>
      </c>
      <c r="DB144" s="88">
        <v>0.5</v>
      </c>
      <c r="DC144" s="88">
        <v>0</v>
      </c>
      <c r="DD144" s="88">
        <v>1</v>
      </c>
      <c r="DE144" s="88">
        <v>0.33333333333333298</v>
      </c>
      <c r="DF144" s="88">
        <v>5</v>
      </c>
      <c r="DG144" s="89">
        <v>0</v>
      </c>
      <c r="DH144" s="89">
        <v>116.2053954</v>
      </c>
      <c r="DI144" s="89">
        <v>2.7024611539999999</v>
      </c>
      <c r="DJ144" s="88">
        <v>0</v>
      </c>
      <c r="DK144" s="88">
        <v>5.6436513509456923</v>
      </c>
      <c r="DL144" s="89">
        <v>688.20102286334884</v>
      </c>
      <c r="DM144" s="89">
        <v>2</v>
      </c>
      <c r="DN144" s="89">
        <v>1.5669999999999999</v>
      </c>
      <c r="DO144" s="88">
        <v>70</v>
      </c>
      <c r="DP144" s="88">
        <v>13</v>
      </c>
      <c r="DQ144" s="89">
        <v>-8.3556203728885805</v>
      </c>
      <c r="DR144" s="88">
        <v>0.27368861328071725</v>
      </c>
      <c r="DS144" s="88">
        <v>219.2</v>
      </c>
      <c r="DT144" s="88"/>
      <c r="DU144" s="88"/>
      <c r="DV144" s="88">
        <v>19.679600000000001</v>
      </c>
      <c r="DW144" s="89">
        <v>98</v>
      </c>
      <c r="DX144" s="88">
        <v>100</v>
      </c>
      <c r="DY144" s="88">
        <v>100</v>
      </c>
      <c r="DZ144" s="89">
        <v>91.243405780000003</v>
      </c>
      <c r="EA144" s="88">
        <v>0</v>
      </c>
      <c r="EB144" s="89">
        <v>64.290128179999996</v>
      </c>
      <c r="EC144" s="88">
        <v>1.726</v>
      </c>
      <c r="ED144" s="77"/>
    </row>
    <row r="145" spans="1:134" ht="15.75" customHeight="1" x14ac:dyDescent="0.25">
      <c r="A145" s="112" t="s">
        <v>234</v>
      </c>
      <c r="B145" s="113">
        <v>5</v>
      </c>
      <c r="C145" s="113" t="s">
        <v>120</v>
      </c>
      <c r="D145" s="77" t="s">
        <v>174</v>
      </c>
      <c r="E145" s="77"/>
      <c r="F145" s="77" t="s">
        <v>130</v>
      </c>
      <c r="G145" s="78">
        <f t="shared" si="7"/>
        <v>30.869707822744864</v>
      </c>
      <c r="H145" s="79">
        <f t="shared" si="80"/>
        <v>2.1012397188523693</v>
      </c>
      <c r="I145" s="79">
        <f t="shared" si="80"/>
        <v>17.802793933257487</v>
      </c>
      <c r="J145" s="79">
        <f t="shared" si="80"/>
        <v>48.800775163678523</v>
      </c>
      <c r="K145" s="79">
        <f t="shared" si="80"/>
        <v>55.043207739712152</v>
      </c>
      <c r="L145" s="79">
        <f t="shared" si="80"/>
        <v>30.60052255822378</v>
      </c>
      <c r="M145" s="80">
        <f t="shared" si="9"/>
        <v>-17.69719552155432</v>
      </c>
      <c r="N145" s="80">
        <f t="shared" si="10"/>
        <v>-35.630994385338852</v>
      </c>
      <c r="O145" s="80">
        <f t="shared" si="11"/>
        <v>22.914547436719261</v>
      </c>
      <c r="P145" s="80">
        <f t="shared" si="12"/>
        <v>35.365943616284845</v>
      </c>
      <c r="Q145" s="80">
        <f t="shared" si="13"/>
        <v>19.787311785310418</v>
      </c>
      <c r="R145" s="81">
        <f t="shared" si="85"/>
        <v>0</v>
      </c>
      <c r="S145" s="81">
        <f t="shared" si="85"/>
        <v>0.33193655328793725</v>
      </c>
      <c r="T145" s="81">
        <f t="shared" si="85"/>
        <v>0.14602661364072383</v>
      </c>
      <c r="U145" s="81">
        <f t="shared" si="85"/>
        <v>0</v>
      </c>
      <c r="V145" s="81">
        <f t="shared" si="85"/>
        <v>0.88279408193781173</v>
      </c>
      <c r="W145" s="82">
        <f t="shared" si="85"/>
        <v>0.42097449326020125</v>
      </c>
      <c r="X145" s="82">
        <f t="shared" si="85"/>
        <v>8.4375000000000006E-2</v>
      </c>
      <c r="Y145" s="82">
        <f t="shared" si="85"/>
        <v>0.25200000000000006</v>
      </c>
      <c r="Z145" s="82">
        <f t="shared" si="85"/>
        <v>0.11199999999999999</v>
      </c>
      <c r="AA145" s="82">
        <f t="shared" si="85"/>
        <v>1</v>
      </c>
      <c r="AB145" s="82">
        <f t="shared" si="85"/>
        <v>5.2444529824224297E-2</v>
      </c>
      <c r="AC145" s="82">
        <f t="shared" si="85"/>
        <v>0</v>
      </c>
      <c r="AD145" s="82">
        <f t="shared" si="85"/>
        <v>0.10819672131147552</v>
      </c>
      <c r="AE145" s="82">
        <f t="shared" si="85"/>
        <v>0.71960846226712971</v>
      </c>
      <c r="AF145" s="82">
        <f t="shared" si="85"/>
        <v>0.18</v>
      </c>
      <c r="AG145" s="82">
        <f t="shared" si="85"/>
        <v>0.20314253647586983</v>
      </c>
      <c r="AH145" s="82">
        <f t="shared" si="85"/>
        <v>0.34782608695652178</v>
      </c>
      <c r="AI145" s="82">
        <f t="shared" si="85"/>
        <v>0.65367615984175387</v>
      </c>
      <c r="AJ145" s="82">
        <f t="shared" si="85"/>
        <v>0.68802812040375316</v>
      </c>
      <c r="AK145" s="82">
        <f t="shared" si="85"/>
        <v>0</v>
      </c>
      <c r="AL145" s="82">
        <f t="shared" si="85"/>
        <v>0.72466900486745989</v>
      </c>
      <c r="AM145" s="82">
        <f t="shared" si="85"/>
        <v>0.75578628734106024</v>
      </c>
      <c r="AN145" s="82">
        <f t="shared" si="85"/>
        <v>0.41949098472037538</v>
      </c>
      <c r="AO145" s="82">
        <f t="shared" si="85"/>
        <v>0.89947380821487477</v>
      </c>
      <c r="AP145" s="82">
        <f t="shared" si="85"/>
        <v>0.39325842696629221</v>
      </c>
      <c r="AQ145" s="82">
        <f t="shared" si="85"/>
        <v>0.87408999514664065</v>
      </c>
      <c r="AR145" s="83">
        <f t="shared" si="85"/>
        <v>0</v>
      </c>
      <c r="AS145" s="83">
        <f t="shared" si="85"/>
        <v>0</v>
      </c>
      <c r="AT145" s="83">
        <f t="shared" si="85"/>
        <v>0.57894736842105265</v>
      </c>
      <c r="AU145" s="83">
        <f t="shared" si="85"/>
        <v>0.33333333333333331</v>
      </c>
      <c r="AV145" s="83">
        <f t="shared" si="85"/>
        <v>1</v>
      </c>
      <c r="AW145" s="83">
        <f t="shared" si="85"/>
        <v>0</v>
      </c>
      <c r="AX145" s="83">
        <f t="shared" si="85"/>
        <v>0.66666666666666696</v>
      </c>
      <c r="AY145" s="83">
        <f t="shared" si="85"/>
        <v>0.7142857142857143</v>
      </c>
      <c r="AZ145" s="83">
        <f t="shared" si="85"/>
        <v>1</v>
      </c>
      <c r="BA145" s="83">
        <f t="shared" si="85"/>
        <v>0.17236513948565835</v>
      </c>
      <c r="BB145" s="83">
        <f t="shared" si="85"/>
        <v>0</v>
      </c>
      <c r="BC145" s="83">
        <f t="shared" si="85"/>
        <v>1</v>
      </c>
      <c r="BD145" s="83">
        <f t="shared" si="85"/>
        <v>4.2977448225663593E-2</v>
      </c>
      <c r="BE145" s="83">
        <f t="shared" ref="BE145:BS145" si="86">IF(DL145="",VLOOKUP($B145,$Q$165:$BV$170,COLUMN(BE$157)-$R$162),IF((DL145-DL$171)/(DL$170-DL$171)&lt;0,0,IF((DL145-DL$171)/(DL$170-DL$171)&gt;1,1,(DL145-DL$171)/(DL$170-DL$171))))</f>
        <v>4.0806728369707668E-2</v>
      </c>
      <c r="BF145" s="83">
        <f t="shared" si="86"/>
        <v>0.75</v>
      </c>
      <c r="BG145" s="83">
        <f t="shared" si="86"/>
        <v>7.1500000000000008E-2</v>
      </c>
      <c r="BH145" s="84">
        <f t="shared" si="86"/>
        <v>0.12121212121212122</v>
      </c>
      <c r="BI145" s="84">
        <f t="shared" si="86"/>
        <v>1</v>
      </c>
      <c r="BJ145" s="84">
        <f t="shared" si="86"/>
        <v>0.3693795390287325</v>
      </c>
      <c r="BK145" s="84">
        <f t="shared" si="86"/>
        <v>0</v>
      </c>
      <c r="BL145" s="84">
        <f t="shared" si="86"/>
        <v>1.9293617620273255E-2</v>
      </c>
      <c r="BM145" s="84">
        <f t="shared" si="86"/>
        <v>2.7741099923008491E-2</v>
      </c>
      <c r="BN145" s="84">
        <f t="shared" si="86"/>
        <v>1.3940214999408044E-2</v>
      </c>
      <c r="BO145" s="84">
        <f t="shared" si="86"/>
        <v>1.4978983046770046E-2</v>
      </c>
      <c r="BP145" s="85">
        <f t="shared" si="86"/>
        <v>0.11538208385440658</v>
      </c>
      <c r="BQ145" s="85">
        <f t="shared" si="86"/>
        <v>0.30399348003259979</v>
      </c>
      <c r="BR145" s="85">
        <f t="shared" si="86"/>
        <v>0.51116964777444218</v>
      </c>
      <c r="BS145" s="85">
        <f t="shared" si="86"/>
        <v>0.4711654808002943</v>
      </c>
      <c r="BT145" s="86">
        <v>1</v>
      </c>
      <c r="BU145" s="85">
        <f t="shared" si="81"/>
        <v>0.40043542670749671</v>
      </c>
      <c r="BV145" s="85">
        <f t="shared" si="81"/>
        <v>0.16450261457099213</v>
      </c>
      <c r="BW145" s="87"/>
      <c r="BX145" s="87"/>
      <c r="BY145" s="88">
        <v>5.2610000000000001</v>
      </c>
      <c r="BZ145" s="88">
        <v>1.86046511627906E-2</v>
      </c>
      <c r="CA145" s="88">
        <v>238.88880825077203</v>
      </c>
      <c r="CB145" s="88">
        <v>0.291629054</v>
      </c>
      <c r="CC145" s="89">
        <v>20.722619999999999</v>
      </c>
      <c r="CD145" s="88"/>
      <c r="CE145" s="88">
        <v>3.7</v>
      </c>
      <c r="CF145" s="88"/>
      <c r="CG145" s="88">
        <v>5.6</v>
      </c>
      <c r="CH145" s="88">
        <v>3</v>
      </c>
      <c r="CI145" s="88">
        <v>4.9382716049382699E-2</v>
      </c>
      <c r="CJ145" s="88">
        <v>-1</v>
      </c>
      <c r="CK145" s="88">
        <v>47.7</v>
      </c>
      <c r="CL145" s="88">
        <v>38.9</v>
      </c>
      <c r="CM145" s="89">
        <v>39</v>
      </c>
      <c r="CN145" s="88">
        <v>29</v>
      </c>
      <c r="CO145" s="89">
        <v>3.2</v>
      </c>
      <c r="CP145" s="88"/>
      <c r="CQ145" s="88">
        <v>44.124540000000003</v>
      </c>
      <c r="CR145" s="88">
        <v>0</v>
      </c>
      <c r="CS145" s="88">
        <v>28.90915</v>
      </c>
      <c r="CT145" s="88">
        <v>46.089829999999999</v>
      </c>
      <c r="CU145" s="88"/>
      <c r="CV145" s="88">
        <v>87</v>
      </c>
      <c r="CW145" s="88">
        <v>7.1</v>
      </c>
      <c r="CX145" s="88">
        <v>80.8</v>
      </c>
      <c r="CY145" s="88">
        <v>0</v>
      </c>
      <c r="CZ145" s="88">
        <v>0</v>
      </c>
      <c r="DA145" s="88">
        <v>14</v>
      </c>
      <c r="DB145" s="88">
        <v>3</v>
      </c>
      <c r="DC145" s="88">
        <v>1</v>
      </c>
      <c r="DD145" s="88">
        <v>1</v>
      </c>
      <c r="DE145" s="88">
        <v>0.66666666666666696</v>
      </c>
      <c r="DF145" s="88">
        <v>6</v>
      </c>
      <c r="DG145" s="89">
        <v>1</v>
      </c>
      <c r="DH145" s="89">
        <v>69.102666760000005</v>
      </c>
      <c r="DI145" s="89">
        <v>0</v>
      </c>
      <c r="DJ145" s="88">
        <v>3</v>
      </c>
      <c r="DK145" s="88">
        <v>0.43294778467316936</v>
      </c>
      <c r="DL145" s="89">
        <v>110.38639742865041</v>
      </c>
      <c r="DM145" s="89">
        <v>4</v>
      </c>
      <c r="DN145" s="89">
        <v>1.286</v>
      </c>
      <c r="DO145" s="88">
        <v>36</v>
      </c>
      <c r="DP145" s="88">
        <v>14</v>
      </c>
      <c r="DQ145" s="89">
        <v>-0.40230318766946399</v>
      </c>
      <c r="DR145" s="88">
        <v>0</v>
      </c>
      <c r="DS145" s="88">
        <v>5.3433333330000004</v>
      </c>
      <c r="DT145" s="88">
        <v>0.91723985312354495</v>
      </c>
      <c r="DU145" s="88">
        <v>0.18654534622222299</v>
      </c>
      <c r="DV145" s="88">
        <v>0.35370000000000001</v>
      </c>
      <c r="DW145" s="89">
        <v>32.799999999999997</v>
      </c>
      <c r="DX145" s="88">
        <v>57.3</v>
      </c>
      <c r="DY145" s="88">
        <v>57.652137756347699</v>
      </c>
      <c r="DZ145" s="89">
        <v>47.44255029</v>
      </c>
      <c r="EA145" s="88">
        <v>1</v>
      </c>
      <c r="EB145" s="89">
        <v>37.95728931</v>
      </c>
      <c r="EC145" s="88">
        <v>14.99</v>
      </c>
      <c r="ED145" s="77"/>
    </row>
    <row r="146" spans="1:134" ht="15.75" customHeight="1" x14ac:dyDescent="0.25">
      <c r="A146" s="112" t="s">
        <v>235</v>
      </c>
      <c r="B146" s="113">
        <v>5</v>
      </c>
      <c r="C146" s="113" t="s">
        <v>120</v>
      </c>
      <c r="D146" s="77" t="s">
        <v>124</v>
      </c>
      <c r="E146" s="77"/>
      <c r="F146" s="77" t="s">
        <v>130</v>
      </c>
      <c r="G146" s="78">
        <f t="shared" si="7"/>
        <v>30.446039337057158</v>
      </c>
      <c r="H146" s="79">
        <f t="shared" si="80"/>
        <v>45.979231825349331</v>
      </c>
      <c r="I146" s="79">
        <f t="shared" si="80"/>
        <v>7.6260690349874745</v>
      </c>
      <c r="J146" s="79">
        <f t="shared" si="80"/>
        <v>36.295927488754074</v>
      </c>
      <c r="K146" s="79">
        <f t="shared" si="80"/>
        <v>60.060022919307684</v>
      </c>
      <c r="L146" s="79">
        <f t="shared" si="80"/>
        <v>2.2689454168872438</v>
      </c>
      <c r="M146" s="80">
        <f t="shared" si="9"/>
        <v>35.054408290594083</v>
      </c>
      <c r="N146" s="80">
        <f t="shared" si="10"/>
        <v>-52.423284337598773</v>
      </c>
      <c r="O146" s="80">
        <f t="shared" si="11"/>
        <v>4.0872732868066306</v>
      </c>
      <c r="P146" s="80">
        <f t="shared" si="12"/>
        <v>42.578582661065745</v>
      </c>
      <c r="Q146" s="80">
        <f t="shared" si="13"/>
        <v>-12.958640311735948</v>
      </c>
      <c r="R146" s="81">
        <f t="shared" ref="R146:BS150" si="87">IF(BY146="",VLOOKUP($B146,$Q$165:$BV$170,COLUMN(R$157)-$R$162),IF((BY146-BY$171)/(BY$170-BY$171)&lt;0,0,IF((BY146-BY$171)/(BY$170-BY$171)&gt;1,1,(BY146-BY$171)/(BY$170-BY$171))))</f>
        <v>0.55745469522240543</v>
      </c>
      <c r="S146" s="81">
        <f t="shared" si="87"/>
        <v>0.30437741949206665</v>
      </c>
      <c r="T146" s="81">
        <f t="shared" si="87"/>
        <v>2.9329641568583788E-2</v>
      </c>
      <c r="U146" s="81">
        <f t="shared" si="87"/>
        <v>0</v>
      </c>
      <c r="V146" s="81">
        <f t="shared" si="87"/>
        <v>0.21178628178530196</v>
      </c>
      <c r="W146" s="82">
        <f t="shared" si="87"/>
        <v>0.53274679158305549</v>
      </c>
      <c r="X146" s="82">
        <f t="shared" si="87"/>
        <v>5.6249999999999994E-2</v>
      </c>
      <c r="Y146" s="82">
        <f t="shared" si="87"/>
        <v>0.125</v>
      </c>
      <c r="Z146" s="82">
        <f t="shared" si="87"/>
        <v>0.22600000000000001</v>
      </c>
      <c r="AA146" s="82">
        <f t="shared" si="87"/>
        <v>0</v>
      </c>
      <c r="AB146" s="82">
        <f t="shared" si="87"/>
        <v>0.17606377869561027</v>
      </c>
      <c r="AC146" s="82">
        <f t="shared" si="87"/>
        <v>0.5</v>
      </c>
      <c r="AD146" s="82">
        <f t="shared" si="87"/>
        <v>0.4</v>
      </c>
      <c r="AE146" s="82">
        <f t="shared" si="87"/>
        <v>1.8611044038707999E-2</v>
      </c>
      <c r="AF146" s="82">
        <f t="shared" si="87"/>
        <v>0.16</v>
      </c>
      <c r="AG146" s="82">
        <f t="shared" si="87"/>
        <v>4.6015712682379348E-2</v>
      </c>
      <c r="AH146" s="82">
        <f t="shared" si="87"/>
        <v>0.38509316770186336</v>
      </c>
      <c r="AI146" s="82">
        <f t="shared" si="87"/>
        <v>0.65324689968882932</v>
      </c>
      <c r="AJ146" s="82">
        <f t="shared" si="87"/>
        <v>0.21081913419315806</v>
      </c>
      <c r="AK146" s="82">
        <f t="shared" si="87"/>
        <v>0</v>
      </c>
      <c r="AL146" s="82">
        <f t="shared" si="87"/>
        <v>0.62666811218773555</v>
      </c>
      <c r="AM146" s="82">
        <f t="shared" si="87"/>
        <v>0.72294441058494463</v>
      </c>
      <c r="AN146" s="82">
        <f t="shared" si="87"/>
        <v>0.87525471557089074</v>
      </c>
      <c r="AO146" s="82">
        <f t="shared" si="87"/>
        <v>0.94554831278305729</v>
      </c>
      <c r="AP146" s="82">
        <f t="shared" si="87"/>
        <v>0.55617977528089901</v>
      </c>
      <c r="AQ146" s="82">
        <f t="shared" si="87"/>
        <v>0.81474034528184147</v>
      </c>
      <c r="AR146" s="83">
        <f t="shared" si="87"/>
        <v>1</v>
      </c>
      <c r="AS146" s="83">
        <f t="shared" si="87"/>
        <v>0.5</v>
      </c>
      <c r="AT146" s="83">
        <f t="shared" si="87"/>
        <v>0.31578947368421051</v>
      </c>
      <c r="AU146" s="83">
        <f t="shared" si="87"/>
        <v>0.83333333333333337</v>
      </c>
      <c r="AV146" s="83">
        <f t="shared" si="87"/>
        <v>1</v>
      </c>
      <c r="AW146" s="83">
        <f t="shared" si="87"/>
        <v>0</v>
      </c>
      <c r="AX146" s="83">
        <f t="shared" si="87"/>
        <v>0.66666666666666696</v>
      </c>
      <c r="AY146" s="83">
        <f t="shared" si="87"/>
        <v>0.7142857142857143</v>
      </c>
      <c r="AZ146" s="83">
        <f t="shared" si="87"/>
        <v>0</v>
      </c>
      <c r="BA146" s="83">
        <f t="shared" si="87"/>
        <v>6.4501584500806421E-3</v>
      </c>
      <c r="BB146" s="83">
        <f t="shared" si="87"/>
        <v>0</v>
      </c>
      <c r="BC146" s="83">
        <f t="shared" si="87"/>
        <v>1</v>
      </c>
      <c r="BD146" s="83">
        <f t="shared" si="87"/>
        <v>0.97623304202671446</v>
      </c>
      <c r="BE146" s="83">
        <f t="shared" si="87"/>
        <v>0.11470114197435574</v>
      </c>
      <c r="BF146" s="83">
        <f t="shared" si="87"/>
        <v>0.75</v>
      </c>
      <c r="BG146" s="83">
        <f t="shared" si="87"/>
        <v>7.7499999999999791E-3</v>
      </c>
      <c r="BH146" s="84">
        <f t="shared" si="87"/>
        <v>0.31818181818181818</v>
      </c>
      <c r="BI146" s="84">
        <f t="shared" si="87"/>
        <v>0.7142857142857143</v>
      </c>
      <c r="BJ146" s="84">
        <f t="shared" si="87"/>
        <v>0.78227669859372162</v>
      </c>
      <c r="BK146" s="84">
        <f t="shared" si="87"/>
        <v>0</v>
      </c>
      <c r="BL146" s="84">
        <f t="shared" si="87"/>
        <v>1.4748421820276526E-4</v>
      </c>
      <c r="BM146" s="84">
        <f t="shared" si="87"/>
        <v>3.0478606758702436E-2</v>
      </c>
      <c r="BN146" s="84">
        <f t="shared" si="87"/>
        <v>5.5111028795646881E-2</v>
      </c>
      <c r="BO146" s="84">
        <f t="shared" si="87"/>
        <v>2.586380484607231E-2</v>
      </c>
      <c r="BP146" s="85">
        <f t="shared" si="87"/>
        <v>0</v>
      </c>
      <c r="BQ146" s="85">
        <f t="shared" si="87"/>
        <v>2.2004889975550144E-2</v>
      </c>
      <c r="BR146" s="85">
        <f t="shared" si="87"/>
        <v>0.34389492388547976</v>
      </c>
      <c r="BS146" s="85">
        <f t="shared" si="87"/>
        <v>5.6218155945739597E-2</v>
      </c>
      <c r="BT146" s="86">
        <v>1</v>
      </c>
      <c r="BU146" s="85">
        <f t="shared" si="81"/>
        <v>0.58639981700410448</v>
      </c>
      <c r="BV146" s="85">
        <f t="shared" si="81"/>
        <v>0.24162017715332226</v>
      </c>
      <c r="BW146" s="87"/>
      <c r="BX146" s="87"/>
      <c r="BY146" s="88">
        <v>32.331000000000003</v>
      </c>
      <c r="BZ146" s="88">
        <v>0</v>
      </c>
      <c r="CA146" s="88">
        <v>54.315304452253386</v>
      </c>
      <c r="CB146" s="88">
        <v>0.75639714799999991</v>
      </c>
      <c r="CC146" s="89">
        <v>4.9714499999999999</v>
      </c>
      <c r="CD146" s="88">
        <v>81.495829999999998</v>
      </c>
      <c r="CE146" s="88">
        <v>2.8</v>
      </c>
      <c r="CF146" s="88">
        <v>12.5</v>
      </c>
      <c r="CG146" s="88">
        <v>11.3</v>
      </c>
      <c r="CH146" s="88">
        <v>0</v>
      </c>
      <c r="CI146" s="88">
        <v>0.13668430335097001</v>
      </c>
      <c r="CJ146" s="88">
        <v>0</v>
      </c>
      <c r="CK146" s="88">
        <v>56.6</v>
      </c>
      <c r="CL146" s="88">
        <v>1.159</v>
      </c>
      <c r="CM146" s="89">
        <v>38</v>
      </c>
      <c r="CN146" s="88">
        <v>15</v>
      </c>
      <c r="CO146" s="89"/>
      <c r="CP146" s="88">
        <v>0.42773440000000001</v>
      </c>
      <c r="CQ146" s="88">
        <v>35.137120000000003</v>
      </c>
      <c r="CR146" s="88">
        <v>0</v>
      </c>
      <c r="CS146" s="88">
        <v>25.663969999999999</v>
      </c>
      <c r="CT146" s="88">
        <v>44.442</v>
      </c>
      <c r="CU146" s="88">
        <v>20.03088</v>
      </c>
      <c r="CV146" s="88">
        <v>91.4</v>
      </c>
      <c r="CW146" s="88">
        <v>10</v>
      </c>
      <c r="CX146" s="88">
        <v>75.45</v>
      </c>
      <c r="CY146" s="88">
        <v>1</v>
      </c>
      <c r="CZ146" s="88">
        <v>0.5</v>
      </c>
      <c r="DA146" s="88">
        <v>9</v>
      </c>
      <c r="DB146" s="88">
        <v>7.5</v>
      </c>
      <c r="DC146" s="88">
        <v>1</v>
      </c>
      <c r="DD146" s="88">
        <v>1</v>
      </c>
      <c r="DE146" s="88">
        <v>0.66666666666666696</v>
      </c>
      <c r="DF146" s="88">
        <v>6</v>
      </c>
      <c r="DG146" s="89">
        <v>0</v>
      </c>
      <c r="DH146" s="89">
        <v>2.5859239939999998</v>
      </c>
      <c r="DI146" s="89">
        <v>0</v>
      </c>
      <c r="DJ146" s="88">
        <v>3</v>
      </c>
      <c r="DK146" s="88">
        <v>7.1702471404107557</v>
      </c>
      <c r="DL146" s="89">
        <v>240.2090779814751</v>
      </c>
      <c r="DM146" s="89">
        <v>4</v>
      </c>
      <c r="DN146" s="89">
        <v>1.0309999999999999</v>
      </c>
      <c r="DO146" s="88">
        <v>49</v>
      </c>
      <c r="DP146" s="88">
        <v>12</v>
      </c>
      <c r="DQ146" s="89">
        <v>8.1371119973057695</v>
      </c>
      <c r="DR146" s="88">
        <v>0</v>
      </c>
      <c r="DS146" s="88">
        <v>0.58333333300000001</v>
      </c>
      <c r="DT146" s="88">
        <v>0.95345643476160202</v>
      </c>
      <c r="DU146" s="88">
        <v>0.58833955222247702</v>
      </c>
      <c r="DV146" s="88">
        <v>0.58499999999999996</v>
      </c>
      <c r="DW146" s="89">
        <v>20</v>
      </c>
      <c r="DX146" s="88">
        <v>40</v>
      </c>
      <c r="DY146" s="88">
        <v>43.160961151122997</v>
      </c>
      <c r="DZ146" s="89">
        <v>7.6159746620000002</v>
      </c>
      <c r="EA146" s="88">
        <v>1</v>
      </c>
      <c r="EB146" s="89">
        <v>53.008984699999999</v>
      </c>
      <c r="EC146" s="88">
        <v>21.74</v>
      </c>
      <c r="ED146" s="77"/>
    </row>
    <row r="147" spans="1:134" ht="15.75" customHeight="1" x14ac:dyDescent="0.25">
      <c r="A147" s="112" t="s">
        <v>236</v>
      </c>
      <c r="B147" s="113">
        <v>5</v>
      </c>
      <c r="C147" s="113" t="s">
        <v>120</v>
      </c>
      <c r="D147" s="77" t="s">
        <v>174</v>
      </c>
      <c r="E147" s="77"/>
      <c r="F147" s="77" t="s">
        <v>130</v>
      </c>
      <c r="G147" s="78">
        <f t="shared" si="7"/>
        <v>30.386739676611114</v>
      </c>
      <c r="H147" s="79">
        <f t="shared" si="80"/>
        <v>20.935370738383213</v>
      </c>
      <c r="I147" s="79">
        <f t="shared" si="80"/>
        <v>28.713863997668987</v>
      </c>
      <c r="J147" s="79">
        <f t="shared" si="80"/>
        <v>15.75904551665408</v>
      </c>
      <c r="K147" s="79">
        <f t="shared" si="80"/>
        <v>57.098044138781134</v>
      </c>
      <c r="L147" s="79">
        <f t="shared" si="80"/>
        <v>29.427373991568146</v>
      </c>
      <c r="M147" s="80">
        <f t="shared" si="9"/>
        <v>4.9458327938018627</v>
      </c>
      <c r="N147" s="80">
        <f t="shared" si="10"/>
        <v>-17.626984839775933</v>
      </c>
      <c r="O147" s="80">
        <f t="shared" si="11"/>
        <v>-26.833015958176997</v>
      </c>
      <c r="P147" s="80">
        <f t="shared" si="12"/>
        <v>38.320167105091315</v>
      </c>
      <c r="Q147" s="80">
        <f t="shared" si="13"/>
        <v>18.431373618692287</v>
      </c>
      <c r="R147" s="81">
        <f t="shared" si="87"/>
        <v>0.1187191103789127</v>
      </c>
      <c r="S147" s="81">
        <f t="shared" si="87"/>
        <v>0.30437741949206665</v>
      </c>
      <c r="T147" s="81">
        <f t="shared" si="87"/>
        <v>5.0012137576406428E-2</v>
      </c>
      <c r="U147" s="81">
        <f t="shared" si="87"/>
        <v>0</v>
      </c>
      <c r="V147" s="81">
        <f t="shared" si="87"/>
        <v>0.43625767341600674</v>
      </c>
      <c r="W147" s="82">
        <f t="shared" si="87"/>
        <v>0.92655744744364099</v>
      </c>
      <c r="X147" s="82">
        <f t="shared" si="87"/>
        <v>4.0624999999999994E-2</v>
      </c>
      <c r="Y147" s="82">
        <f t="shared" si="87"/>
        <v>0.25200000000000006</v>
      </c>
      <c r="Z147" s="82">
        <f t="shared" si="87"/>
        <v>0.61</v>
      </c>
      <c r="AA147" s="82">
        <f t="shared" si="87"/>
        <v>0.33333333333333331</v>
      </c>
      <c r="AB147" s="82">
        <f t="shared" si="87"/>
        <v>1.7481509941408145E-2</v>
      </c>
      <c r="AC147" s="82">
        <f t="shared" si="87"/>
        <v>0</v>
      </c>
      <c r="AD147" s="82">
        <f t="shared" si="87"/>
        <v>0.37704918032786877</v>
      </c>
      <c r="AE147" s="82">
        <f t="shared" si="87"/>
        <v>7.3236872898827979E-2</v>
      </c>
      <c r="AF147" s="82">
        <f t="shared" si="87"/>
        <v>0.26</v>
      </c>
      <c r="AG147" s="82">
        <f t="shared" si="87"/>
        <v>0.14253647586980922</v>
      </c>
      <c r="AH147" s="82">
        <f t="shared" si="87"/>
        <v>0.38509316770186336</v>
      </c>
      <c r="AI147" s="82">
        <f t="shared" si="87"/>
        <v>0.99224880222066014</v>
      </c>
      <c r="AJ147" s="82">
        <f t="shared" si="87"/>
        <v>1</v>
      </c>
      <c r="AK147" s="82">
        <f t="shared" si="87"/>
        <v>3.7884767166535124E-4</v>
      </c>
      <c r="AL147" s="82">
        <f t="shared" si="87"/>
        <v>0.83001397001489996</v>
      </c>
      <c r="AM147" s="82">
        <f t="shared" si="87"/>
        <v>0.59768371669538523</v>
      </c>
      <c r="AN147" s="82">
        <f t="shared" si="87"/>
        <v>0.14852267154345178</v>
      </c>
      <c r="AO147" s="82">
        <f t="shared" si="87"/>
        <v>0.47223749312809243</v>
      </c>
      <c r="AP147" s="82">
        <f t="shared" si="87"/>
        <v>0.72471910112359561</v>
      </c>
      <c r="AQ147" s="82">
        <f t="shared" si="87"/>
        <v>0.44865839284476178</v>
      </c>
      <c r="AR147" s="83">
        <f t="shared" si="87"/>
        <v>0</v>
      </c>
      <c r="AS147" s="83">
        <f t="shared" si="87"/>
        <v>0</v>
      </c>
      <c r="AT147" s="83">
        <f t="shared" si="87"/>
        <v>0.26315789473684209</v>
      </c>
      <c r="AU147" s="83">
        <f t="shared" si="87"/>
        <v>0.77777777777777779</v>
      </c>
      <c r="AV147" s="83">
        <f t="shared" si="87"/>
        <v>0</v>
      </c>
      <c r="AW147" s="83">
        <f t="shared" si="87"/>
        <v>0</v>
      </c>
      <c r="AX147" s="83">
        <f t="shared" si="87"/>
        <v>0</v>
      </c>
      <c r="AY147" s="83">
        <f t="shared" si="87"/>
        <v>0.5714285714285714</v>
      </c>
      <c r="AZ147" s="83">
        <f t="shared" si="87"/>
        <v>0</v>
      </c>
      <c r="BA147" s="83">
        <f t="shared" si="87"/>
        <v>4.5257598614746608E-4</v>
      </c>
      <c r="BB147" s="83">
        <f t="shared" si="87"/>
        <v>0</v>
      </c>
      <c r="BC147" s="83">
        <f t="shared" si="87"/>
        <v>0.66666666666666663</v>
      </c>
      <c r="BD147" s="83">
        <f t="shared" si="87"/>
        <v>0.37491884649082069</v>
      </c>
      <c r="BE147" s="83">
        <f t="shared" si="87"/>
        <v>0.36722962070159426</v>
      </c>
      <c r="BF147" s="83">
        <f t="shared" si="87"/>
        <v>1</v>
      </c>
      <c r="BG147" s="83">
        <f t="shared" si="87"/>
        <v>9.1000000000000025E-2</v>
      </c>
      <c r="BH147" s="84">
        <f t="shared" si="87"/>
        <v>0.39393939393939392</v>
      </c>
      <c r="BI147" s="84">
        <f t="shared" si="87"/>
        <v>0.8571428571428571</v>
      </c>
      <c r="BJ147" s="84">
        <f t="shared" si="87"/>
        <v>0.38379744202347882</v>
      </c>
      <c r="BK147" s="84">
        <f t="shared" si="87"/>
        <v>0</v>
      </c>
      <c r="BL147" s="84">
        <f t="shared" si="87"/>
        <v>1.777855244477974E-2</v>
      </c>
      <c r="BM147" s="84">
        <f t="shared" si="87"/>
        <v>6.2243688304967314E-2</v>
      </c>
      <c r="BN147" s="84">
        <f t="shared" si="87"/>
        <v>5.7117706222060199E-3</v>
      </c>
      <c r="BO147" s="84">
        <f t="shared" si="87"/>
        <v>1.6338997530124286E-2</v>
      </c>
      <c r="BP147" s="85">
        <f t="shared" si="87"/>
        <v>0.26150200750345548</v>
      </c>
      <c r="BQ147" s="85">
        <f t="shared" si="87"/>
        <v>0.41646291768541138</v>
      </c>
      <c r="BR147" s="85">
        <f t="shared" si="87"/>
        <v>0.36396901801895393</v>
      </c>
      <c r="BS147" s="85">
        <f t="shared" si="87"/>
        <v>0.2541655055872718</v>
      </c>
      <c r="BT147" s="86">
        <v>1</v>
      </c>
      <c r="BU147" s="85">
        <f t="shared" si="81"/>
        <v>0.54981230714419138</v>
      </c>
      <c r="BV147" s="85">
        <f t="shared" si="81"/>
        <v>0</v>
      </c>
      <c r="BW147" s="87"/>
      <c r="BX147" s="87"/>
      <c r="BY147" s="88">
        <v>11.026</v>
      </c>
      <c r="BZ147" s="88">
        <v>0</v>
      </c>
      <c r="CA147" s="88">
        <v>87.027727814042265</v>
      </c>
      <c r="CB147" s="88">
        <v>0.126549826</v>
      </c>
      <c r="CC147" s="89">
        <v>10.240669</v>
      </c>
      <c r="CD147" s="88">
        <v>97.035259999999994</v>
      </c>
      <c r="CE147" s="88">
        <v>2.2999999999999998</v>
      </c>
      <c r="CF147" s="88"/>
      <c r="CG147" s="88">
        <v>30.5</v>
      </c>
      <c r="CH147" s="88">
        <v>1</v>
      </c>
      <c r="CI147" s="88">
        <v>2.4691358024691398E-2</v>
      </c>
      <c r="CJ147" s="88">
        <v>-1</v>
      </c>
      <c r="CK147" s="88">
        <v>55.9</v>
      </c>
      <c r="CL147" s="88">
        <v>4.0999999999999996</v>
      </c>
      <c r="CM147" s="89">
        <v>43</v>
      </c>
      <c r="CN147" s="88">
        <v>23.6</v>
      </c>
      <c r="CO147" s="89"/>
      <c r="CP147" s="88">
        <v>0.49838460000000001</v>
      </c>
      <c r="CQ147" s="88">
        <v>55.284880000000001</v>
      </c>
      <c r="CR147" s="88"/>
      <c r="CS147" s="88">
        <v>32.39752</v>
      </c>
      <c r="CT147" s="88"/>
      <c r="CU147" s="88">
        <v>3.4043700000000001</v>
      </c>
      <c r="CV147" s="88">
        <v>46.2</v>
      </c>
      <c r="CW147" s="88">
        <v>13</v>
      </c>
      <c r="CX147" s="88">
        <v>42.45</v>
      </c>
      <c r="CY147" s="88">
        <v>0</v>
      </c>
      <c r="CZ147" s="88">
        <v>0</v>
      </c>
      <c r="DA147" s="88">
        <v>8</v>
      </c>
      <c r="DB147" s="88">
        <v>7</v>
      </c>
      <c r="DC147" s="88">
        <v>0</v>
      </c>
      <c r="DD147" s="88">
        <v>1</v>
      </c>
      <c r="DE147" s="88">
        <v>0</v>
      </c>
      <c r="DF147" s="88">
        <v>5</v>
      </c>
      <c r="DG147" s="89">
        <v>0</v>
      </c>
      <c r="DH147" s="89">
        <v>0.18144160500000001</v>
      </c>
      <c r="DI147" s="89">
        <v>0</v>
      </c>
      <c r="DJ147" s="88">
        <v>2</v>
      </c>
      <c r="DK147" s="88">
        <v>2.8292779899558442</v>
      </c>
      <c r="DL147" s="89">
        <v>683.86811017433513</v>
      </c>
      <c r="DM147" s="89">
        <v>5</v>
      </c>
      <c r="DN147" s="89">
        <v>1.3640000000000001</v>
      </c>
      <c r="DO147" s="88">
        <v>54</v>
      </c>
      <c r="DP147" s="88">
        <v>13</v>
      </c>
      <c r="DQ147" s="89">
        <v>-0.104116443303019</v>
      </c>
      <c r="DR147" s="88">
        <v>0</v>
      </c>
      <c r="DS147" s="88">
        <v>4.9666666670000001</v>
      </c>
      <c r="DT147" s="88">
        <v>1.37370110924411</v>
      </c>
      <c r="DU147" s="88">
        <v>0.10624231185623299</v>
      </c>
      <c r="DV147" s="88">
        <v>0.3826</v>
      </c>
      <c r="DW147" s="89">
        <v>43.9</v>
      </c>
      <c r="DX147" s="88"/>
      <c r="DY147" s="88">
        <v>44.9</v>
      </c>
      <c r="DZ147" s="89">
        <v>26.614928549999998</v>
      </c>
      <c r="EA147" s="88">
        <v>1</v>
      </c>
      <c r="EB147" s="89">
        <v>50.047643270000002</v>
      </c>
      <c r="EC147" s="88">
        <v>0.27850000000000003</v>
      </c>
      <c r="ED147" s="77"/>
    </row>
    <row r="148" spans="1:134" ht="15.75" customHeight="1" x14ac:dyDescent="0.25">
      <c r="A148" s="112" t="s">
        <v>237</v>
      </c>
      <c r="B148" s="113">
        <v>2</v>
      </c>
      <c r="C148" s="113" t="s">
        <v>120</v>
      </c>
      <c r="D148" s="77" t="s">
        <v>124</v>
      </c>
      <c r="E148" s="77"/>
      <c r="F148" s="77" t="s">
        <v>164</v>
      </c>
      <c r="G148" s="78">
        <f t="shared" si="7"/>
        <v>30.016965848714527</v>
      </c>
      <c r="H148" s="79">
        <f t="shared" si="80"/>
        <v>20.954982672468361</v>
      </c>
      <c r="I148" s="79">
        <f t="shared" si="80"/>
        <v>32.661006429278721</v>
      </c>
      <c r="J148" s="79">
        <f t="shared" si="80"/>
        <v>1.1857520402999109</v>
      </c>
      <c r="K148" s="79">
        <f t="shared" si="80"/>
        <v>48.769238360381429</v>
      </c>
      <c r="L148" s="79">
        <f t="shared" si="80"/>
        <v>46.513849741144206</v>
      </c>
      <c r="M148" s="80">
        <f t="shared" si="9"/>
        <v>4.9694109232280823</v>
      </c>
      <c r="N148" s="80">
        <f t="shared" si="10"/>
        <v>-11.113930703299612</v>
      </c>
      <c r="O148" s="80">
        <f t="shared" si="11"/>
        <v>-48.774538052576354</v>
      </c>
      <c r="P148" s="80">
        <f t="shared" si="12"/>
        <v>26.345903034528973</v>
      </c>
      <c r="Q148" s="80">
        <f t="shared" si="13"/>
        <v>38.180112406220552</v>
      </c>
      <c r="R148" s="81">
        <f t="shared" si="87"/>
        <v>0.21095551894563427</v>
      </c>
      <c r="S148" s="81">
        <f t="shared" si="87"/>
        <v>0.27800406445002435</v>
      </c>
      <c r="T148" s="81">
        <f t="shared" si="87"/>
        <v>0.10784394135120781</v>
      </c>
      <c r="U148" s="81">
        <f t="shared" si="87"/>
        <v>0</v>
      </c>
      <c r="V148" s="81">
        <f t="shared" si="87"/>
        <v>0.47651310604543767</v>
      </c>
      <c r="W148" s="82">
        <f t="shared" si="87"/>
        <v>0.74483757445248977</v>
      </c>
      <c r="X148" s="82">
        <f t="shared" si="87"/>
        <v>2.1874999999999999E-2</v>
      </c>
      <c r="Y148" s="82">
        <f t="shared" si="87"/>
        <v>0.41627272727272724</v>
      </c>
      <c r="Z148" s="82">
        <f t="shared" si="87"/>
        <v>0.41200000000000003</v>
      </c>
      <c r="AA148" s="82">
        <f t="shared" si="87"/>
        <v>0.66666666666666663</v>
      </c>
      <c r="AB148" s="82">
        <f t="shared" si="87"/>
        <v>5.2444529824224297E-2</v>
      </c>
      <c r="AC148" s="82">
        <f t="shared" si="87"/>
        <v>0</v>
      </c>
      <c r="AD148" s="82">
        <f t="shared" si="87"/>
        <v>0.43934426229508183</v>
      </c>
      <c r="AE148" s="82">
        <f t="shared" si="87"/>
        <v>0.17823510837868459</v>
      </c>
      <c r="AF148" s="82">
        <f t="shared" si="87"/>
        <v>0.2</v>
      </c>
      <c r="AG148" s="82">
        <f t="shared" si="87"/>
        <v>0.5903479236812571</v>
      </c>
      <c r="AH148" s="82">
        <f t="shared" si="87"/>
        <v>0.43478260869565222</v>
      </c>
      <c r="AI148" s="82">
        <f t="shared" si="87"/>
        <v>0.75504698749799082</v>
      </c>
      <c r="AJ148" s="82">
        <f t="shared" si="87"/>
        <v>1</v>
      </c>
      <c r="AK148" s="82">
        <f t="shared" si="87"/>
        <v>0</v>
      </c>
      <c r="AL148" s="82">
        <f t="shared" si="87"/>
        <v>0.52403769943839351</v>
      </c>
      <c r="AM148" s="82">
        <f t="shared" si="87"/>
        <v>0.76078522505184887</v>
      </c>
      <c r="AN148" s="82">
        <f t="shared" si="87"/>
        <v>7.3119431989740566E-2</v>
      </c>
      <c r="AO148" s="82">
        <f t="shared" si="87"/>
        <v>0.77486321631456323</v>
      </c>
      <c r="AP148" s="82">
        <f t="shared" si="87"/>
        <v>0.1966292134831461</v>
      </c>
      <c r="AQ148" s="82">
        <f t="shared" si="87"/>
        <v>0.70214241142619416</v>
      </c>
      <c r="AR148" s="83">
        <f t="shared" si="87"/>
        <v>0</v>
      </c>
      <c r="AS148" s="83">
        <f t="shared" si="87"/>
        <v>0</v>
      </c>
      <c r="AT148" s="83">
        <f t="shared" si="87"/>
        <v>0.26315789473684209</v>
      </c>
      <c r="AU148" s="83">
        <f t="shared" si="87"/>
        <v>0.33333333333333331</v>
      </c>
      <c r="AV148" s="83">
        <f t="shared" si="87"/>
        <v>0</v>
      </c>
      <c r="AW148" s="83">
        <f t="shared" si="87"/>
        <v>0.33333333333333331</v>
      </c>
      <c r="AX148" s="83">
        <f t="shared" si="87"/>
        <v>0.33333333333333298</v>
      </c>
      <c r="AY148" s="83">
        <f t="shared" si="87"/>
        <v>0.2857142857142857</v>
      </c>
      <c r="AZ148" s="83">
        <f t="shared" si="87"/>
        <v>0</v>
      </c>
      <c r="BA148" s="83">
        <f t="shared" si="87"/>
        <v>2.1459676300283906E-2</v>
      </c>
      <c r="BB148" s="83">
        <f t="shared" si="87"/>
        <v>5.9271645271516342E-2</v>
      </c>
      <c r="BC148" s="83">
        <f t="shared" si="87"/>
        <v>0</v>
      </c>
      <c r="BD148" s="83">
        <f t="shared" si="87"/>
        <v>0.48494681289477376</v>
      </c>
      <c r="BE148" s="83">
        <f t="shared" si="87"/>
        <v>0.25923587654925623</v>
      </c>
      <c r="BF148" s="83">
        <f t="shared" si="87"/>
        <v>0.75</v>
      </c>
      <c r="BG148" s="83">
        <f t="shared" si="87"/>
        <v>1</v>
      </c>
      <c r="BH148" s="84">
        <f t="shared" si="87"/>
        <v>0.27272727272727271</v>
      </c>
      <c r="BI148" s="84">
        <f t="shared" si="87"/>
        <v>1</v>
      </c>
      <c r="BJ148" s="84">
        <f t="shared" si="87"/>
        <v>0.36612481934076924</v>
      </c>
      <c r="BK148" s="84">
        <f t="shared" si="87"/>
        <v>6.2112745702504572E-3</v>
      </c>
      <c r="BL148" s="84">
        <f t="shared" si="87"/>
        <v>0.53854533651996639</v>
      </c>
      <c r="BM148" s="84">
        <f t="shared" si="87"/>
        <v>8.3041370160210088E-3</v>
      </c>
      <c r="BN148" s="84">
        <f t="shared" si="87"/>
        <v>9.6668138345688166E-3</v>
      </c>
      <c r="BO148" s="84">
        <f t="shared" si="87"/>
        <v>3.4710957886577395E-2</v>
      </c>
      <c r="BP148" s="85">
        <f t="shared" si="87"/>
        <v>0.77752912525505158</v>
      </c>
      <c r="BQ148" s="85">
        <f t="shared" si="87"/>
        <v>0.8353708231458844</v>
      </c>
      <c r="BR148" s="85">
        <f t="shared" si="87"/>
        <v>0.97154417523547232</v>
      </c>
      <c r="BS148" s="85">
        <f t="shared" si="87"/>
        <v>0.16440781240708252</v>
      </c>
      <c r="BT148" s="86">
        <v>1</v>
      </c>
      <c r="BU148" s="85">
        <f t="shared" si="81"/>
        <v>0.73397802647978139</v>
      </c>
      <c r="BV148" s="85">
        <f t="shared" si="81"/>
        <v>1.9604998132041261E-3</v>
      </c>
      <c r="BW148" s="87"/>
      <c r="BX148" s="87"/>
      <c r="BY148" s="88">
        <v>15.505000000000001</v>
      </c>
      <c r="BZ148" s="88">
        <v>-1.7804154302670499E-2</v>
      </c>
      <c r="CA148" s="88">
        <v>178.49727037513691</v>
      </c>
      <c r="CB148" s="88">
        <v>0.47658888399999999</v>
      </c>
      <c r="CC148" s="89">
        <v>11.185620999999999</v>
      </c>
      <c r="CD148" s="88">
        <v>89.864750000000001</v>
      </c>
      <c r="CE148" s="88">
        <v>1.7</v>
      </c>
      <c r="CF148" s="88"/>
      <c r="CG148" s="88">
        <v>20.6</v>
      </c>
      <c r="CH148" s="88">
        <v>2</v>
      </c>
      <c r="CI148" s="88">
        <v>4.9382716049382699E-2</v>
      </c>
      <c r="CJ148" s="88">
        <v>-1</v>
      </c>
      <c r="CK148" s="88">
        <v>57.8</v>
      </c>
      <c r="CL148" s="88">
        <v>9.7530000000000001</v>
      </c>
      <c r="CM148" s="89">
        <v>40</v>
      </c>
      <c r="CN148" s="88">
        <v>63.5</v>
      </c>
      <c r="CO148" s="89">
        <v>3.6</v>
      </c>
      <c r="CP148" s="88">
        <v>0.44895020000000002</v>
      </c>
      <c r="CQ148" s="88"/>
      <c r="CR148" s="88">
        <v>0</v>
      </c>
      <c r="CS148" s="88"/>
      <c r="CT148" s="88">
        <v>46.340649999999997</v>
      </c>
      <c r="CU148" s="88">
        <v>1.67926</v>
      </c>
      <c r="CV148" s="88">
        <v>75.099999999999994</v>
      </c>
      <c r="CW148" s="88">
        <v>3.6</v>
      </c>
      <c r="CX148" s="88">
        <v>65.3</v>
      </c>
      <c r="CY148" s="88">
        <v>0</v>
      </c>
      <c r="CZ148" s="88">
        <v>0</v>
      </c>
      <c r="DA148" s="88">
        <v>8</v>
      </c>
      <c r="DB148" s="88">
        <v>3</v>
      </c>
      <c r="DC148" s="88">
        <v>0</v>
      </c>
      <c r="DD148" s="88">
        <v>2</v>
      </c>
      <c r="DE148" s="88">
        <v>0.33333333333333298</v>
      </c>
      <c r="DF148" s="88">
        <v>3</v>
      </c>
      <c r="DG148" s="89">
        <v>0</v>
      </c>
      <c r="DH148" s="89">
        <v>8.6033687820000004</v>
      </c>
      <c r="DI148" s="89">
        <v>14.10929509</v>
      </c>
      <c r="DJ148" s="88">
        <v>0</v>
      </c>
      <c r="DK148" s="88">
        <v>3.6235848787549445</v>
      </c>
      <c r="DL148" s="89">
        <v>494.13743007444486</v>
      </c>
      <c r="DM148" s="89">
        <v>4</v>
      </c>
      <c r="DN148" s="89">
        <v>5</v>
      </c>
      <c r="DO148" s="88">
        <v>46</v>
      </c>
      <c r="DP148" s="88">
        <v>14</v>
      </c>
      <c r="DQ148" s="89">
        <v>-0.469616323840014</v>
      </c>
      <c r="DR148" s="88">
        <v>0.37700014244337876</v>
      </c>
      <c r="DS148" s="88">
        <v>134.43666669999999</v>
      </c>
      <c r="DT148" s="88">
        <v>0.66009333398495296</v>
      </c>
      <c r="DU148" s="88">
        <v>0.144840369574324</v>
      </c>
      <c r="DV148" s="88">
        <v>0.77300000000000002</v>
      </c>
      <c r="DW148" s="89">
        <v>83.1</v>
      </c>
      <c r="DX148" s="88">
        <v>89.9</v>
      </c>
      <c r="DY148" s="88">
        <v>97.534843444824205</v>
      </c>
      <c r="DZ148" s="89">
        <v>18</v>
      </c>
      <c r="EA148" s="88">
        <v>1</v>
      </c>
      <c r="EB148" s="89">
        <v>64.953756769999998</v>
      </c>
      <c r="EC148" s="88">
        <v>0.76290000000000002</v>
      </c>
      <c r="ED148" s="77"/>
    </row>
    <row r="149" spans="1:134" ht="15.75" customHeight="1" x14ac:dyDescent="0.25">
      <c r="A149" s="112" t="s">
        <v>238</v>
      </c>
      <c r="B149" s="113">
        <v>2</v>
      </c>
      <c r="C149" s="113" t="s">
        <v>120</v>
      </c>
      <c r="D149" s="77" t="s">
        <v>124</v>
      </c>
      <c r="E149" s="77"/>
      <c r="F149" s="77" t="s">
        <v>164</v>
      </c>
      <c r="G149" s="78">
        <f t="shared" si="7"/>
        <v>29.920330776757304</v>
      </c>
      <c r="H149" s="79">
        <f t="shared" si="80"/>
        <v>25.317802332270656</v>
      </c>
      <c r="I149" s="79">
        <f t="shared" si="80"/>
        <v>25.755019079102485</v>
      </c>
      <c r="J149" s="79">
        <f t="shared" si="80"/>
        <v>39.959290354417085</v>
      </c>
      <c r="K149" s="79">
        <f t="shared" si="80"/>
        <v>38.518472416727576</v>
      </c>
      <c r="L149" s="79">
        <f t="shared" si="80"/>
        <v>20.051069701268705</v>
      </c>
      <c r="M149" s="80">
        <f t="shared" si="9"/>
        <v>10.214540044887807</v>
      </c>
      <c r="N149" s="80">
        <f t="shared" si="10"/>
        <v>-22.509280695566019</v>
      </c>
      <c r="O149" s="80">
        <f t="shared" si="11"/>
        <v>9.6028252371716416</v>
      </c>
      <c r="P149" s="80">
        <f t="shared" si="12"/>
        <v>11.608450679334007</v>
      </c>
      <c r="Q149" s="80">
        <f t="shared" si="13"/>
        <v>7.5941367925961512</v>
      </c>
      <c r="R149" s="81">
        <f t="shared" si="87"/>
        <v>0.10541598023064253</v>
      </c>
      <c r="S149" s="81">
        <f t="shared" si="87"/>
        <v>0.3796979334680694</v>
      </c>
      <c r="T149" s="81">
        <f t="shared" si="87"/>
        <v>9.289510909425075E-2</v>
      </c>
      <c r="U149" s="81">
        <f t="shared" si="87"/>
        <v>0</v>
      </c>
      <c r="V149" s="81">
        <f t="shared" si="87"/>
        <v>0.3283395601071829</v>
      </c>
      <c r="W149" s="82">
        <f t="shared" si="87"/>
        <v>0.59649805347382057</v>
      </c>
      <c r="X149" s="82">
        <f t="shared" si="87"/>
        <v>5.3125000000000006E-2</v>
      </c>
      <c r="Y149" s="82">
        <f t="shared" si="87"/>
        <v>0.317</v>
      </c>
      <c r="Z149" s="82">
        <f t="shared" si="87"/>
        <v>0.40600000000000003</v>
      </c>
      <c r="AA149" s="82">
        <f t="shared" si="87"/>
        <v>0.66666666666666663</v>
      </c>
      <c r="AB149" s="82">
        <f t="shared" si="87"/>
        <v>0.18199500528287393</v>
      </c>
      <c r="AC149" s="82">
        <f t="shared" si="87"/>
        <v>0</v>
      </c>
      <c r="AD149" s="82">
        <f t="shared" si="87"/>
        <v>0.58688524590163915</v>
      </c>
      <c r="AE149" s="82">
        <f t="shared" si="87"/>
        <v>8.6647225988595616E-2</v>
      </c>
      <c r="AF149" s="82">
        <f t="shared" si="87"/>
        <v>0.32</v>
      </c>
      <c r="AG149" s="82">
        <f t="shared" si="87"/>
        <v>0.55780022446689115</v>
      </c>
      <c r="AH149" s="82">
        <f t="shared" si="87"/>
        <v>0.36956521739130432</v>
      </c>
      <c r="AI149" s="82">
        <f t="shared" si="87"/>
        <v>0.53550872933425797</v>
      </c>
      <c r="AJ149" s="82">
        <f t="shared" si="87"/>
        <v>0</v>
      </c>
      <c r="AK149" s="82">
        <f t="shared" si="87"/>
        <v>0</v>
      </c>
      <c r="AL149" s="82">
        <f t="shared" si="87"/>
        <v>0.54997134123618618</v>
      </c>
      <c r="AM149" s="82">
        <f t="shared" si="87"/>
        <v>0.55722350684588595</v>
      </c>
      <c r="AN149" s="82">
        <f t="shared" si="87"/>
        <v>0.48304212783552741</v>
      </c>
      <c r="AO149" s="82">
        <f t="shared" si="87"/>
        <v>0.72983585957747588</v>
      </c>
      <c r="AP149" s="82">
        <f t="shared" si="87"/>
        <v>0.24157303370786526</v>
      </c>
      <c r="AQ149" s="82">
        <f t="shared" si="87"/>
        <v>0.65998751993343951</v>
      </c>
      <c r="AR149" s="83">
        <f t="shared" si="87"/>
        <v>0</v>
      </c>
      <c r="AS149" s="83">
        <f t="shared" si="87"/>
        <v>0</v>
      </c>
      <c r="AT149" s="83">
        <f t="shared" si="87"/>
        <v>0.47368421052631576</v>
      </c>
      <c r="AU149" s="83">
        <f t="shared" si="87"/>
        <v>0.33333333333333331</v>
      </c>
      <c r="AV149" s="83">
        <f t="shared" si="87"/>
        <v>1</v>
      </c>
      <c r="AW149" s="83">
        <f t="shared" si="87"/>
        <v>0</v>
      </c>
      <c r="AX149" s="83">
        <f t="shared" si="87"/>
        <v>0.66666666666666696</v>
      </c>
      <c r="AY149" s="83">
        <f t="shared" si="87"/>
        <v>0.7142857142857143</v>
      </c>
      <c r="AZ149" s="83">
        <f t="shared" si="87"/>
        <v>0</v>
      </c>
      <c r="BA149" s="83">
        <f t="shared" si="87"/>
        <v>2.7437006265268446E-2</v>
      </c>
      <c r="BB149" s="83">
        <f t="shared" si="87"/>
        <v>2.7438104918153993E-3</v>
      </c>
      <c r="BC149" s="83">
        <f t="shared" si="87"/>
        <v>0.33333333333333331</v>
      </c>
      <c r="BD149" s="83">
        <f t="shared" si="87"/>
        <v>0.18272295939083613</v>
      </c>
      <c r="BE149" s="83">
        <f t="shared" si="87"/>
        <v>5.5992056089780945E-2</v>
      </c>
      <c r="BF149" s="83">
        <f t="shared" si="87"/>
        <v>0.5</v>
      </c>
      <c r="BG149" s="83">
        <f t="shared" si="87"/>
        <v>6.0999999999999999E-2</v>
      </c>
      <c r="BH149" s="84">
        <f t="shared" si="87"/>
        <v>0.13636363636363635</v>
      </c>
      <c r="BI149" s="84">
        <f t="shared" si="87"/>
        <v>0.8571428571428571</v>
      </c>
      <c r="BJ149" s="84">
        <f t="shared" si="87"/>
        <v>0.36776720528702489</v>
      </c>
      <c r="BK149" s="84">
        <f t="shared" si="87"/>
        <v>4.3958330158800655E-3</v>
      </c>
      <c r="BL149" s="84">
        <f t="shared" si="87"/>
        <v>0.86534355441852617</v>
      </c>
      <c r="BM149" s="84">
        <f t="shared" si="87"/>
        <v>0</v>
      </c>
      <c r="BN149" s="84">
        <f t="shared" si="87"/>
        <v>1.7055983897324677E-2</v>
      </c>
      <c r="BO149" s="84">
        <f t="shared" si="87"/>
        <v>1.8931966320187208E-2</v>
      </c>
      <c r="BP149" s="85">
        <f t="shared" si="87"/>
        <v>0.44316461528335421</v>
      </c>
      <c r="BQ149" s="85">
        <f t="shared" si="87"/>
        <v>0.78810105949470255</v>
      </c>
      <c r="BR149" s="85">
        <f t="shared" si="87"/>
        <v>0.56597522826701752</v>
      </c>
      <c r="BS149" s="85">
        <f t="shared" si="87"/>
        <v>0.12689993366226329</v>
      </c>
      <c r="BT149" s="86">
        <v>1</v>
      </c>
      <c r="BU149" s="85">
        <f t="shared" si="81"/>
        <v>1</v>
      </c>
      <c r="BV149" s="85">
        <f t="shared" si="81"/>
        <v>1.7773598831011997E-2</v>
      </c>
      <c r="BW149" s="87"/>
      <c r="BX149" s="87"/>
      <c r="BY149" s="88">
        <v>10.38</v>
      </c>
      <c r="BZ149" s="88">
        <v>5.0847457627118599E-2</v>
      </c>
      <c r="CA149" s="88">
        <v>154.85348340817757</v>
      </c>
      <c r="CB149" s="88">
        <v>0.61320302100000001</v>
      </c>
      <c r="CC149" s="89">
        <v>7.7074100000000003</v>
      </c>
      <c r="CD149" s="88">
        <v>84.011399999999995</v>
      </c>
      <c r="CE149" s="88">
        <v>2.7</v>
      </c>
      <c r="CF149" s="88">
        <v>31.7</v>
      </c>
      <c r="CG149" s="88">
        <v>20.3</v>
      </c>
      <c r="CH149" s="88">
        <v>2</v>
      </c>
      <c r="CI149" s="88">
        <v>0.14087301587301601</v>
      </c>
      <c r="CJ149" s="88">
        <v>-1</v>
      </c>
      <c r="CK149" s="88">
        <v>62.3</v>
      </c>
      <c r="CL149" s="88">
        <v>4.8220000000000001</v>
      </c>
      <c r="CM149" s="89">
        <v>46</v>
      </c>
      <c r="CN149" s="88">
        <v>60.6</v>
      </c>
      <c r="CO149" s="89">
        <v>3.3</v>
      </c>
      <c r="CP149" s="88">
        <v>0.40319700000000003</v>
      </c>
      <c r="CQ149" s="88">
        <v>28.313120000000001</v>
      </c>
      <c r="CR149" s="88">
        <v>0</v>
      </c>
      <c r="CS149" s="88">
        <v>23.12425</v>
      </c>
      <c r="CT149" s="88">
        <v>36.127009999999999</v>
      </c>
      <c r="CU149" s="88">
        <v>11.05766</v>
      </c>
      <c r="CV149" s="88">
        <v>70.8</v>
      </c>
      <c r="CW149" s="88">
        <v>4.4000000000000004</v>
      </c>
      <c r="CX149" s="88">
        <v>61.5</v>
      </c>
      <c r="CY149" s="88">
        <v>0</v>
      </c>
      <c r="CZ149" s="88">
        <v>0</v>
      </c>
      <c r="DA149" s="88">
        <v>12</v>
      </c>
      <c r="DB149" s="88">
        <v>3</v>
      </c>
      <c r="DC149" s="88">
        <v>1</v>
      </c>
      <c r="DD149" s="88">
        <v>1</v>
      </c>
      <c r="DE149" s="88">
        <v>0.66666666666666696</v>
      </c>
      <c r="DF149" s="88">
        <v>6</v>
      </c>
      <c r="DG149" s="89">
        <v>0</v>
      </c>
      <c r="DH149" s="89">
        <v>10.99973177</v>
      </c>
      <c r="DI149" s="89">
        <v>0.65314927099999998</v>
      </c>
      <c r="DJ149" s="88">
        <v>1</v>
      </c>
      <c r="DK149" s="88">
        <v>1.4417896802847214</v>
      </c>
      <c r="DL149" s="89">
        <v>137.06500347646974</v>
      </c>
      <c r="DM149" s="89">
        <v>3</v>
      </c>
      <c r="DN149" s="89">
        <v>1.244</v>
      </c>
      <c r="DO149" s="88">
        <v>37</v>
      </c>
      <c r="DP149" s="88">
        <v>13</v>
      </c>
      <c r="DQ149" s="89">
        <v>-0.435648990415339</v>
      </c>
      <c r="DR149" s="88">
        <v>0.26680992031515804</v>
      </c>
      <c r="DS149" s="88">
        <v>215.68333329999999</v>
      </c>
      <c r="DT149" s="88">
        <v>0.55023152386892504</v>
      </c>
      <c r="DU149" s="88">
        <v>0.21695275805077099</v>
      </c>
      <c r="DV149" s="88">
        <v>0.43769999999999998</v>
      </c>
      <c r="DW149" s="89">
        <v>57.7</v>
      </c>
      <c r="DX149" s="88">
        <v>87</v>
      </c>
      <c r="DY149" s="88">
        <v>62.4</v>
      </c>
      <c r="DZ149" s="89">
        <v>14.4</v>
      </c>
      <c r="EA149" s="88">
        <v>1</v>
      </c>
      <c r="EB149" s="89">
        <v>89.392909599999996</v>
      </c>
      <c r="EC149" s="88">
        <v>2.1469999999999998</v>
      </c>
      <c r="ED149" s="77"/>
    </row>
    <row r="150" spans="1:134" ht="15.75" customHeight="1" x14ac:dyDescent="0.25">
      <c r="A150" s="112" t="s">
        <v>239</v>
      </c>
      <c r="B150" s="113">
        <v>6</v>
      </c>
      <c r="C150" s="113" t="s">
        <v>78</v>
      </c>
      <c r="D150" s="77" t="s">
        <v>79</v>
      </c>
      <c r="E150" s="77"/>
      <c r="F150" s="77" t="s">
        <v>167</v>
      </c>
      <c r="G150" s="78">
        <f t="shared" si="7"/>
        <v>29.598245091606021</v>
      </c>
      <c r="H150" s="79">
        <f t="shared" ref="H150:L153" si="88">+(M150-MIN(M$6:M$153))/(100-MIN(M$6:M$153))*100</f>
        <v>7.27497388033846</v>
      </c>
      <c r="I150" s="79">
        <f t="shared" si="88"/>
        <v>63.885603258223767</v>
      </c>
      <c r="J150" s="79">
        <f t="shared" si="88"/>
        <v>15.115904994979665</v>
      </c>
      <c r="K150" s="79">
        <f t="shared" si="88"/>
        <v>9.2415521229135482</v>
      </c>
      <c r="L150" s="79">
        <f t="shared" si="88"/>
        <v>52.473191201574664</v>
      </c>
      <c r="M150" s="80">
        <f t="shared" si="9"/>
        <v>-11.477157602460919</v>
      </c>
      <c r="N150" s="80">
        <f t="shared" si="10"/>
        <v>40.408783021937708</v>
      </c>
      <c r="O150" s="80">
        <f t="shared" si="11"/>
        <v>-27.801327067057034</v>
      </c>
      <c r="P150" s="80">
        <f t="shared" si="12"/>
        <v>-30.482766729062877</v>
      </c>
      <c r="Q150" s="80">
        <f t="shared" si="13"/>
        <v>45.067985574018095</v>
      </c>
      <c r="R150" s="81">
        <f t="shared" si="87"/>
        <v>0.25549835255354203</v>
      </c>
      <c r="S150" s="81">
        <f t="shared" si="87"/>
        <v>0.41667840242379633</v>
      </c>
      <c r="T150" s="81">
        <f t="shared" si="87"/>
        <v>0.30523899228885021</v>
      </c>
      <c r="U150" s="81">
        <f t="shared" si="87"/>
        <v>4.734086825098497E-2</v>
      </c>
      <c r="V150" s="81">
        <f t="shared" si="87"/>
        <v>1</v>
      </c>
      <c r="W150" s="82">
        <f t="shared" si="87"/>
        <v>0.97916705763015788</v>
      </c>
      <c r="X150" s="82">
        <f t="shared" si="87"/>
        <v>0.11562500000000001</v>
      </c>
      <c r="Y150" s="82">
        <f t="shared" si="87"/>
        <v>0.40100000000000002</v>
      </c>
      <c r="Z150" s="82">
        <f t="shared" si="87"/>
        <v>0.15</v>
      </c>
      <c r="AA150" s="82">
        <f t="shared" si="87"/>
        <v>0.33333333333333331</v>
      </c>
      <c r="AB150" s="82">
        <f t="shared" si="87"/>
        <v>2.6222264912112148E-2</v>
      </c>
      <c r="AC150" s="82">
        <f t="shared" si="87"/>
        <v>0</v>
      </c>
      <c r="AD150" s="82">
        <f t="shared" si="87"/>
        <v>0.74098360655737694</v>
      </c>
      <c r="AE150" s="82">
        <f t="shared" si="87"/>
        <v>0.17483608536562714</v>
      </c>
      <c r="AF150" s="82">
        <f t="shared" si="87"/>
        <v>0.84</v>
      </c>
      <c r="AG150" s="82">
        <f t="shared" si="87"/>
        <v>0.99102132435465773</v>
      </c>
      <c r="AH150" s="82">
        <f t="shared" si="87"/>
        <v>0.73913043478260876</v>
      </c>
      <c r="AI150" s="82">
        <f t="shared" si="87"/>
        <v>1</v>
      </c>
      <c r="AJ150" s="82">
        <f t="shared" si="87"/>
        <v>1</v>
      </c>
      <c r="AK150" s="82">
        <f t="shared" si="87"/>
        <v>8.7292817679558016E-2</v>
      </c>
      <c r="AL150" s="82">
        <f t="shared" si="87"/>
        <v>0.30430050571091544</v>
      </c>
      <c r="AM150" s="82">
        <f t="shared" si="87"/>
        <v>7.1014532036689448E-2</v>
      </c>
      <c r="AN150" s="82">
        <f t="shared" si="87"/>
        <v>2.9355559771068507E-2</v>
      </c>
      <c r="AO150" s="82">
        <f t="shared" si="87"/>
        <v>0</v>
      </c>
      <c r="AP150" s="82">
        <f t="shared" si="87"/>
        <v>0.202247191011236</v>
      </c>
      <c r="AQ150" s="82">
        <f t="shared" si="87"/>
        <v>0</v>
      </c>
      <c r="AR150" s="83">
        <f t="shared" si="87"/>
        <v>0</v>
      </c>
      <c r="AS150" s="83">
        <f t="shared" si="87"/>
        <v>0.5</v>
      </c>
      <c r="AT150" s="83">
        <f t="shared" si="87"/>
        <v>0.31578947368421051</v>
      </c>
      <c r="AU150" s="83">
        <f t="shared" si="87"/>
        <v>0.1111111111111111</v>
      </c>
      <c r="AV150" s="83">
        <f t="shared" si="87"/>
        <v>0</v>
      </c>
      <c r="AW150" s="83">
        <f t="shared" si="87"/>
        <v>1</v>
      </c>
      <c r="AX150" s="83">
        <f t="shared" si="87"/>
        <v>0</v>
      </c>
      <c r="AY150" s="83">
        <f t="shared" si="87"/>
        <v>0.5714285714285714</v>
      </c>
      <c r="AZ150" s="83">
        <f t="shared" si="87"/>
        <v>0</v>
      </c>
      <c r="BA150" s="83">
        <f t="shared" si="87"/>
        <v>0</v>
      </c>
      <c r="BB150" s="83">
        <f t="shared" si="87"/>
        <v>0</v>
      </c>
      <c r="BC150" s="83">
        <f t="shared" si="87"/>
        <v>0</v>
      </c>
      <c r="BD150" s="83">
        <f t="shared" si="87"/>
        <v>0.61919126268651548</v>
      </c>
      <c r="BE150" s="83">
        <f t="shared" ref="BE150:BS150" si="89">IF(DL150="",VLOOKUP($B150,$Q$165:$BV$170,COLUMN(BE$157)-$R$162),IF((DL150-DL$171)/(DL$170-DL$171)&lt;0,0,IF((DL150-DL$171)/(DL$170-DL$171)&gt;1,1,(DL150-DL$171)/(DL$170-DL$171))))</f>
        <v>0.78538820540373011</v>
      </c>
      <c r="BF150" s="83">
        <f t="shared" si="89"/>
        <v>0.5</v>
      </c>
      <c r="BG150" s="83">
        <f t="shared" si="89"/>
        <v>4.0250000000000008E-2</v>
      </c>
      <c r="BH150" s="84">
        <f t="shared" si="89"/>
        <v>0.45454545454545453</v>
      </c>
      <c r="BI150" s="84">
        <f t="shared" si="89"/>
        <v>0.8571428571428571</v>
      </c>
      <c r="BJ150" s="84">
        <f t="shared" si="89"/>
        <v>0</v>
      </c>
      <c r="BK150" s="84">
        <f t="shared" si="89"/>
        <v>0</v>
      </c>
      <c r="BL150" s="84">
        <f t="shared" si="89"/>
        <v>0.50662048751236533</v>
      </c>
      <c r="BM150" s="84">
        <f t="shared" si="89"/>
        <v>0.57365207324296064</v>
      </c>
      <c r="BN150" s="84">
        <f t="shared" si="89"/>
        <v>0.45072642009550062</v>
      </c>
      <c r="BO150" s="84">
        <f t="shared" si="89"/>
        <v>1</v>
      </c>
      <c r="BP150" s="85">
        <f t="shared" si="89"/>
        <v>0.98946883433160016</v>
      </c>
      <c r="BQ150" s="85">
        <f t="shared" si="89"/>
        <v>1</v>
      </c>
      <c r="BR150" s="85">
        <f t="shared" si="89"/>
        <v>1</v>
      </c>
      <c r="BS150" s="85">
        <f t="shared" si="89"/>
        <v>0.95080530324710244</v>
      </c>
      <c r="BT150" s="86">
        <v>0</v>
      </c>
      <c r="BU150" s="85">
        <f t="shared" ref="BU150:BV153" si="90">IF(EB150="",VLOOKUP($B150,$Q$165:$BV$170,COLUMN(BU$157)-$R$162),IF((EB150-EB$171)/(EB$170-EB$171)&lt;0,0,IF((EB150-EB$171)/(EB$170-EB$171)&gt;1,1,(EB150-EB$171)/(EB$170-EB$171))))</f>
        <v>0.61661244122331116</v>
      </c>
      <c r="BV150" s="85">
        <f t="shared" si="90"/>
        <v>5.81375023278079E-2</v>
      </c>
      <c r="BW150" s="87"/>
      <c r="BX150" s="87"/>
      <c r="BY150" s="88">
        <v>17.667999999999999</v>
      </c>
      <c r="BZ150" s="88">
        <v>7.5812274368231E-2</v>
      </c>
      <c r="CA150" s="88">
        <v>490.7067093786178</v>
      </c>
      <c r="CB150" s="88">
        <v>1.4582515890000001</v>
      </c>
      <c r="CC150" s="89">
        <v>23.504570000000001</v>
      </c>
      <c r="CD150" s="88">
        <v>99.111189999999993</v>
      </c>
      <c r="CE150" s="88">
        <v>4.7</v>
      </c>
      <c r="CF150" s="88">
        <v>40.1</v>
      </c>
      <c r="CG150" s="88">
        <v>7.5</v>
      </c>
      <c r="CH150" s="88">
        <v>1</v>
      </c>
      <c r="CI150" s="88">
        <v>3.0864197530864199E-2</v>
      </c>
      <c r="CJ150" s="88">
        <v>-1</v>
      </c>
      <c r="CK150" s="88">
        <v>67</v>
      </c>
      <c r="CL150" s="88">
        <v>9.57</v>
      </c>
      <c r="CM150" s="89">
        <v>72</v>
      </c>
      <c r="CN150" s="88">
        <v>99.2</v>
      </c>
      <c r="CO150" s="89">
        <v>5</v>
      </c>
      <c r="CP150" s="88">
        <v>0.59327669999999999</v>
      </c>
      <c r="CQ150" s="88">
        <v>63.598059999999997</v>
      </c>
      <c r="CR150" s="88">
        <v>7.9</v>
      </c>
      <c r="CS150" s="88">
        <v>14.98916</v>
      </c>
      <c r="CT150" s="88">
        <v>11.731640000000001</v>
      </c>
      <c r="CU150" s="88">
        <v>0.67801</v>
      </c>
      <c r="CV150" s="88">
        <v>0.9</v>
      </c>
      <c r="CW150" s="88">
        <v>3.7</v>
      </c>
      <c r="CX150" s="88">
        <v>1.5</v>
      </c>
      <c r="CY150" s="88">
        <v>0</v>
      </c>
      <c r="CZ150" s="88">
        <v>0.5</v>
      </c>
      <c r="DA150" s="88">
        <v>9</v>
      </c>
      <c r="DB150" s="88">
        <v>1</v>
      </c>
      <c r="DC150" s="88">
        <v>0</v>
      </c>
      <c r="DD150" s="88">
        <v>4</v>
      </c>
      <c r="DE150" s="88">
        <v>0</v>
      </c>
      <c r="DF150" s="88">
        <v>5</v>
      </c>
      <c r="DG150" s="89">
        <v>0</v>
      </c>
      <c r="DH150" s="89">
        <v>0</v>
      </c>
      <c r="DI150" s="89">
        <v>0</v>
      </c>
      <c r="DJ150" s="88">
        <v>0</v>
      </c>
      <c r="DK150" s="88">
        <v>4.5927138623911841</v>
      </c>
      <c r="DL150" s="89">
        <v>1418.5172631218313</v>
      </c>
      <c r="DM150" s="89">
        <v>3</v>
      </c>
      <c r="DN150" s="89">
        <v>1.161</v>
      </c>
      <c r="DO150" s="88">
        <v>58</v>
      </c>
      <c r="DP150" s="88">
        <v>13</v>
      </c>
      <c r="DQ150" s="89">
        <v>-8.1124440830983495</v>
      </c>
      <c r="DR150" s="88">
        <v>0</v>
      </c>
      <c r="DS150" s="88"/>
      <c r="DT150" s="88">
        <v>8.1395156387258805</v>
      </c>
      <c r="DU150" s="88">
        <v>4.4492292789960102</v>
      </c>
      <c r="DV150" s="88">
        <v>21.833400000000001</v>
      </c>
      <c r="DW150" s="89">
        <v>99.2</v>
      </c>
      <c r="DX150" s="88">
        <v>100</v>
      </c>
      <c r="DY150" s="88">
        <v>100</v>
      </c>
      <c r="DZ150" s="89">
        <v>93.478301139999999</v>
      </c>
      <c r="EA150" s="88">
        <v>0</v>
      </c>
      <c r="EB150" s="89">
        <v>55.454351879999997</v>
      </c>
      <c r="EC150" s="88">
        <v>5.68</v>
      </c>
      <c r="ED150" s="77"/>
    </row>
    <row r="151" spans="1:134" ht="15.75" customHeight="1" x14ac:dyDescent="0.25">
      <c r="A151" s="112" t="s">
        <v>240</v>
      </c>
      <c r="B151" s="113">
        <v>6</v>
      </c>
      <c r="C151" s="113" t="s">
        <v>78</v>
      </c>
      <c r="D151" s="77" t="s">
        <v>79</v>
      </c>
      <c r="E151" s="77"/>
      <c r="F151" s="77" t="s">
        <v>167</v>
      </c>
      <c r="G151" s="78">
        <f t="shared" si="7"/>
        <v>29.309139321632824</v>
      </c>
      <c r="H151" s="79">
        <f t="shared" si="88"/>
        <v>27.033065382445326</v>
      </c>
      <c r="I151" s="79">
        <f t="shared" si="88"/>
        <v>52.391426821535823</v>
      </c>
      <c r="J151" s="79">
        <f t="shared" si="88"/>
        <v>1.3036636600606086</v>
      </c>
      <c r="K151" s="79">
        <f t="shared" si="88"/>
        <v>17.919900366613646</v>
      </c>
      <c r="L151" s="79">
        <f t="shared" si="88"/>
        <v>47.897640377508729</v>
      </c>
      <c r="M151" s="80">
        <f t="shared" si="9"/>
        <v>12.276687205970727</v>
      </c>
      <c r="N151" s="80">
        <f t="shared" si="10"/>
        <v>21.442608204722301</v>
      </c>
      <c r="O151" s="80">
        <f t="shared" si="11"/>
        <v>-48.597010548970971</v>
      </c>
      <c r="P151" s="80">
        <f t="shared" si="12"/>
        <v>-18.005967974087916</v>
      </c>
      <c r="Q151" s="80">
        <f t="shared" si="13"/>
        <v>39.779513020760298</v>
      </c>
      <c r="R151" s="81">
        <f t="shared" ref="R151:BS153" si="91">IF(BY151="",VLOOKUP($B151,$Q$165:$BV$170,COLUMN(R$157)-$R$162),IF((BY151-BY$171)/(BY$170-BY$171)&lt;0,0,IF((BY151-BY$171)/(BY$170-BY$171)&gt;1,1,(BY151-BY$171)/(BY$170-BY$171))))</f>
        <v>0.50749588138385515</v>
      </c>
      <c r="S151" s="81">
        <f t="shared" si="91"/>
        <v>0.34940184020720511</v>
      </c>
      <c r="T151" s="81">
        <f t="shared" si="91"/>
        <v>5.5662898204282218E-2</v>
      </c>
      <c r="U151" s="81">
        <f t="shared" si="91"/>
        <v>0</v>
      </c>
      <c r="V151" s="81">
        <f t="shared" si="91"/>
        <v>0.86138306800318654</v>
      </c>
      <c r="W151" s="82">
        <f t="shared" si="91"/>
        <v>0.96319357234859193</v>
      </c>
      <c r="X151" s="82">
        <f t="shared" si="91"/>
        <v>8.7499999999999994E-2</v>
      </c>
      <c r="Y151" s="82">
        <f t="shared" si="91"/>
        <v>0.25</v>
      </c>
      <c r="Z151" s="82">
        <f t="shared" si="91"/>
        <v>2.4E-2</v>
      </c>
      <c r="AA151" s="82">
        <f t="shared" si="91"/>
        <v>0</v>
      </c>
      <c r="AB151" s="82">
        <f t="shared" si="91"/>
        <v>8.7407549707040032E-3</v>
      </c>
      <c r="AC151" s="82">
        <f t="shared" si="91"/>
        <v>0</v>
      </c>
      <c r="AD151" s="82">
        <f t="shared" si="91"/>
        <v>0.73114754098360657</v>
      </c>
      <c r="AE151" s="82">
        <f t="shared" si="91"/>
        <v>0.37197942012295915</v>
      </c>
      <c r="AF151" s="82">
        <f t="shared" si="91"/>
        <v>0.84</v>
      </c>
      <c r="AG151" s="82">
        <f t="shared" si="91"/>
        <v>0.96296296296296302</v>
      </c>
      <c r="AH151" s="82">
        <f t="shared" si="91"/>
        <v>0.52173913043478259</v>
      </c>
      <c r="AI151" s="82">
        <f t="shared" si="91"/>
        <v>1</v>
      </c>
      <c r="AJ151" s="82">
        <f t="shared" si="91"/>
        <v>1</v>
      </c>
      <c r="AK151" s="82">
        <f t="shared" si="91"/>
        <v>0</v>
      </c>
      <c r="AL151" s="82">
        <f t="shared" si="91"/>
        <v>0.61415157073580839</v>
      </c>
      <c r="AM151" s="82">
        <f t="shared" si="91"/>
        <v>0.30873193759559109</v>
      </c>
      <c r="AN151" s="82">
        <f t="shared" si="91"/>
        <v>8.8747232112650926E-2</v>
      </c>
      <c r="AO151" s="82">
        <f t="shared" si="91"/>
        <v>9.7358569596062733E-2</v>
      </c>
      <c r="AP151" s="82">
        <f t="shared" si="91"/>
        <v>0.22471910112359553</v>
      </c>
      <c r="AQ151" s="82">
        <f t="shared" si="91"/>
        <v>8.4240449282396157E-2</v>
      </c>
      <c r="AR151" s="83">
        <f t="shared" si="91"/>
        <v>0</v>
      </c>
      <c r="AS151" s="83">
        <f t="shared" si="91"/>
        <v>0</v>
      </c>
      <c r="AT151" s="83">
        <f t="shared" si="91"/>
        <v>0.15789473684210525</v>
      </c>
      <c r="AU151" s="83">
        <f t="shared" si="91"/>
        <v>0.33333333333333331</v>
      </c>
      <c r="AV151" s="83">
        <f t="shared" si="91"/>
        <v>0</v>
      </c>
      <c r="AW151" s="83">
        <f t="shared" si="91"/>
        <v>0</v>
      </c>
      <c r="AX151" s="83">
        <f t="shared" si="91"/>
        <v>0.33333333333333298</v>
      </c>
      <c r="AY151" s="83">
        <f t="shared" si="91"/>
        <v>0.5714285714285714</v>
      </c>
      <c r="AZ151" s="83">
        <f t="shared" si="91"/>
        <v>0</v>
      </c>
      <c r="BA151" s="83">
        <f t="shared" si="91"/>
        <v>0</v>
      </c>
      <c r="BB151" s="83">
        <f t="shared" si="91"/>
        <v>0</v>
      </c>
      <c r="BC151" s="83">
        <f t="shared" si="91"/>
        <v>0</v>
      </c>
      <c r="BD151" s="83">
        <f t="shared" si="91"/>
        <v>1</v>
      </c>
      <c r="BE151" s="83">
        <f t="shared" si="91"/>
        <v>0.61496041360462006</v>
      </c>
      <c r="BF151" s="83">
        <f t="shared" si="91"/>
        <v>0.75</v>
      </c>
      <c r="BG151" s="83">
        <f t="shared" si="91"/>
        <v>4.4250000000000012E-2</v>
      </c>
      <c r="BH151" s="84">
        <f t="shared" si="91"/>
        <v>0.54545454545454541</v>
      </c>
      <c r="BI151" s="84">
        <f t="shared" si="91"/>
        <v>0.7142857142857143</v>
      </c>
      <c r="BJ151" s="84">
        <f t="shared" si="91"/>
        <v>0.13421833321765961</v>
      </c>
      <c r="BK151" s="84">
        <f t="shared" si="91"/>
        <v>0</v>
      </c>
      <c r="BL151" s="84">
        <f t="shared" si="91"/>
        <v>0.62599007184791022</v>
      </c>
      <c r="BM151" s="84">
        <f t="shared" si="91"/>
        <v>0.44782729006776578</v>
      </c>
      <c r="BN151" s="84">
        <f t="shared" si="91"/>
        <v>0.36832102826768998</v>
      </c>
      <c r="BO151" s="84">
        <f t="shared" si="91"/>
        <v>0.67205892173807003</v>
      </c>
      <c r="BP151" s="85">
        <f t="shared" si="91"/>
        <v>0.96445731586915018</v>
      </c>
      <c r="BQ151" s="85">
        <f t="shared" si="91"/>
        <v>0.77343113284433573</v>
      </c>
      <c r="BR151" s="85">
        <f t="shared" si="91"/>
        <v>1</v>
      </c>
      <c r="BS151" s="85">
        <f t="shared" si="91"/>
        <v>0.74967831401655782</v>
      </c>
      <c r="BT151" s="86">
        <v>0</v>
      </c>
      <c r="BU151" s="85">
        <f t="shared" si="90"/>
        <v>0.58976304612296582</v>
      </c>
      <c r="BV151" s="85">
        <f t="shared" si="90"/>
        <v>9.6733985538457658E-3</v>
      </c>
      <c r="BW151" s="87"/>
      <c r="BX151" s="87"/>
      <c r="BY151" s="88">
        <v>29.905000000000001</v>
      </c>
      <c r="BZ151" s="88">
        <v>3.0395136778115499E-2</v>
      </c>
      <c r="CA151" s="88">
        <v>95.965240670579789</v>
      </c>
      <c r="CB151" s="88">
        <v>0.48860118899999999</v>
      </c>
      <c r="CC151" s="89">
        <v>20.220020000000002</v>
      </c>
      <c r="CD151" s="88">
        <v>98.480890000000002</v>
      </c>
      <c r="CE151" s="88">
        <v>3.8</v>
      </c>
      <c r="CF151" s="88">
        <v>25</v>
      </c>
      <c r="CG151" s="88">
        <v>1.2</v>
      </c>
      <c r="CH151" s="88">
        <v>0</v>
      </c>
      <c r="CI151" s="88">
        <v>1.85185185185185E-2</v>
      </c>
      <c r="CJ151" s="88">
        <v>-1</v>
      </c>
      <c r="CK151" s="88">
        <v>66.7</v>
      </c>
      <c r="CL151" s="88">
        <v>20.184000000000001</v>
      </c>
      <c r="CM151" s="89">
        <v>72</v>
      </c>
      <c r="CN151" s="88">
        <v>96.7</v>
      </c>
      <c r="CO151" s="89">
        <v>4</v>
      </c>
      <c r="CP151" s="88">
        <v>0.58812410000000004</v>
      </c>
      <c r="CQ151" s="88">
        <v>59.551870000000001</v>
      </c>
      <c r="CR151" s="88">
        <v>0</v>
      </c>
      <c r="CS151" s="88">
        <v>25.249500000000001</v>
      </c>
      <c r="CT151" s="88">
        <v>23.659030000000001</v>
      </c>
      <c r="CU151" s="88">
        <v>2.0367999999999999</v>
      </c>
      <c r="CV151" s="88">
        <v>10.4</v>
      </c>
      <c r="CW151" s="88">
        <v>4.0999999999999996</v>
      </c>
      <c r="CX151" s="88">
        <v>9.6</v>
      </c>
      <c r="CY151" s="88">
        <v>0</v>
      </c>
      <c r="CZ151" s="88">
        <v>0</v>
      </c>
      <c r="DA151" s="88">
        <v>6</v>
      </c>
      <c r="DB151" s="88">
        <v>3</v>
      </c>
      <c r="DC151" s="88">
        <v>0</v>
      </c>
      <c r="DD151" s="88">
        <v>1</v>
      </c>
      <c r="DE151" s="88">
        <v>0.33333333333333298</v>
      </c>
      <c r="DF151" s="88">
        <v>5</v>
      </c>
      <c r="DG151" s="89">
        <v>0</v>
      </c>
      <c r="DH151" s="89">
        <v>0</v>
      </c>
      <c r="DI151" s="89">
        <v>0</v>
      </c>
      <c r="DJ151" s="88">
        <v>0</v>
      </c>
      <c r="DK151" s="88">
        <v>13.730982589114079</v>
      </c>
      <c r="DL151" s="89">
        <v>1119.0982449206035</v>
      </c>
      <c r="DM151" s="89">
        <v>4</v>
      </c>
      <c r="DN151" s="89">
        <v>1.177</v>
      </c>
      <c r="DO151" s="88">
        <v>64</v>
      </c>
      <c r="DP151" s="88">
        <v>12</v>
      </c>
      <c r="DQ151" s="89">
        <v>-5.2658366978923299</v>
      </c>
      <c r="DR151" s="88">
        <v>0</v>
      </c>
      <c r="DS151" s="88">
        <v>156.1766667</v>
      </c>
      <c r="DT151" s="88">
        <v>6.4748828887586596</v>
      </c>
      <c r="DU151" s="88">
        <v>3.6450185790700398</v>
      </c>
      <c r="DV151" s="88">
        <v>14.3165</v>
      </c>
      <c r="DW151" s="89">
        <v>97.3</v>
      </c>
      <c r="DX151" s="88">
        <v>86.1</v>
      </c>
      <c r="DY151" s="88">
        <v>100</v>
      </c>
      <c r="DZ151" s="89">
        <v>74.174165970000004</v>
      </c>
      <c r="EA151" s="88">
        <v>0</v>
      </c>
      <c r="EB151" s="89">
        <v>53.281199719999996</v>
      </c>
      <c r="EC151" s="88">
        <v>1.4379999999999999</v>
      </c>
      <c r="ED151" s="77"/>
    </row>
    <row r="152" spans="1:134" ht="15.75" customHeight="1" x14ac:dyDescent="0.25">
      <c r="A152" s="112" t="s">
        <v>241</v>
      </c>
      <c r="B152" s="113">
        <v>6</v>
      </c>
      <c r="C152" s="113" t="s">
        <v>78</v>
      </c>
      <c r="D152" s="77" t="s">
        <v>79</v>
      </c>
      <c r="E152" s="77"/>
      <c r="F152" s="77" t="s">
        <v>167</v>
      </c>
      <c r="G152" s="78">
        <f t="shared" si="7"/>
        <v>28.362487175705031</v>
      </c>
      <c r="H152" s="79">
        <f t="shared" si="88"/>
        <v>23.344850390217619</v>
      </c>
      <c r="I152" s="79">
        <f t="shared" si="88"/>
        <v>63.052071726824074</v>
      </c>
      <c r="J152" s="79">
        <f t="shared" si="88"/>
        <v>3.5192617411570608</v>
      </c>
      <c r="K152" s="79">
        <f t="shared" si="88"/>
        <v>19.649662589651403</v>
      </c>
      <c r="L152" s="79">
        <f t="shared" si="88"/>
        <v>32.246589430674973</v>
      </c>
      <c r="M152" s="80">
        <f t="shared" si="9"/>
        <v>7.8425905961759081</v>
      </c>
      <c r="N152" s="80">
        <f t="shared" si="10"/>
        <v>39.0333991632275</v>
      </c>
      <c r="O152" s="80">
        <f t="shared" si="11"/>
        <v>-45.261210420635919</v>
      </c>
      <c r="P152" s="80">
        <f t="shared" si="12"/>
        <v>-15.519101286470571</v>
      </c>
      <c r="Q152" s="80">
        <f t="shared" si="13"/>
        <v>21.689854191789347</v>
      </c>
      <c r="R152" s="81">
        <f t="shared" si="91"/>
        <v>0.33288714991762769</v>
      </c>
      <c r="S152" s="81">
        <f t="shared" si="91"/>
        <v>0.34065423846826398</v>
      </c>
      <c r="T152" s="81">
        <f t="shared" si="91"/>
        <v>0.17111852625171634</v>
      </c>
      <c r="U152" s="81">
        <f t="shared" si="91"/>
        <v>0</v>
      </c>
      <c r="V152" s="81">
        <f t="shared" si="91"/>
        <v>0.60391583844184382</v>
      </c>
      <c r="W152" s="82">
        <f t="shared" si="91"/>
        <v>0.76325510688708476</v>
      </c>
      <c r="X152" s="82">
        <f t="shared" si="91"/>
        <v>8.1250000000000003E-2</v>
      </c>
      <c r="Y152" s="82">
        <f t="shared" si="91"/>
        <v>0.32872727272727276</v>
      </c>
      <c r="Z152" s="82">
        <f t="shared" si="91"/>
        <v>0.39799999999999996</v>
      </c>
      <c r="AA152" s="82">
        <f t="shared" si="91"/>
        <v>0.33333333333333331</v>
      </c>
      <c r="AB152" s="82">
        <f t="shared" si="91"/>
        <v>4.6950340985496053E-2</v>
      </c>
      <c r="AC152" s="82">
        <f t="shared" si="91"/>
        <v>0</v>
      </c>
      <c r="AD152" s="82">
        <f t="shared" si="91"/>
        <v>0.65901639344262286</v>
      </c>
      <c r="AE152" s="82">
        <f t="shared" si="91"/>
        <v>0.44100001857389615</v>
      </c>
      <c r="AF152" s="82">
        <f t="shared" si="91"/>
        <v>0.76</v>
      </c>
      <c r="AG152" s="82">
        <f t="shared" si="91"/>
        <v>1</v>
      </c>
      <c r="AH152" s="82">
        <f t="shared" si="91"/>
        <v>0.60869565217391319</v>
      </c>
      <c r="AI152" s="82">
        <f t="shared" si="91"/>
        <v>0.91054453675869018</v>
      </c>
      <c r="AJ152" s="82">
        <f t="shared" si="91"/>
        <v>1</v>
      </c>
      <c r="AK152" s="82">
        <f t="shared" si="91"/>
        <v>0</v>
      </c>
      <c r="AL152" s="82">
        <f t="shared" si="91"/>
        <v>0.17447630563469341</v>
      </c>
      <c r="AM152" s="82">
        <f t="shared" si="91"/>
        <v>5.4451789010628089E-2</v>
      </c>
      <c r="AN152" s="82">
        <f t="shared" si="91"/>
        <v>4.3045292384190199E-2</v>
      </c>
      <c r="AO152" s="82">
        <f t="shared" si="91"/>
        <v>1.0209691353176755E-3</v>
      </c>
      <c r="AP152" s="82">
        <f t="shared" si="91"/>
        <v>0.31460674157303381</v>
      </c>
      <c r="AQ152" s="82">
        <f t="shared" si="91"/>
        <v>2.7040144214102411E-3</v>
      </c>
      <c r="AR152" s="83">
        <f t="shared" si="91"/>
        <v>0</v>
      </c>
      <c r="AS152" s="83">
        <f t="shared" si="91"/>
        <v>0</v>
      </c>
      <c r="AT152" s="83">
        <f t="shared" si="91"/>
        <v>0.26315789473684209</v>
      </c>
      <c r="AU152" s="83">
        <f t="shared" si="91"/>
        <v>0.1111111111111111</v>
      </c>
      <c r="AV152" s="83">
        <f t="shared" si="91"/>
        <v>0</v>
      </c>
      <c r="AW152" s="83">
        <f t="shared" si="91"/>
        <v>0.33333333333333331</v>
      </c>
      <c r="AX152" s="83">
        <f t="shared" si="91"/>
        <v>0</v>
      </c>
      <c r="AY152" s="83">
        <f t="shared" si="91"/>
        <v>0.42857142857142855</v>
      </c>
      <c r="AZ152" s="83">
        <f t="shared" si="91"/>
        <v>0</v>
      </c>
      <c r="BA152" s="83">
        <f t="shared" si="91"/>
        <v>0</v>
      </c>
      <c r="BB152" s="83">
        <f t="shared" si="91"/>
        <v>2.6045664320887767E-2</v>
      </c>
      <c r="BC152" s="83">
        <f t="shared" si="91"/>
        <v>0</v>
      </c>
      <c r="BD152" s="83">
        <f t="shared" si="91"/>
        <v>1</v>
      </c>
      <c r="BE152" s="83">
        <f t="shared" si="91"/>
        <v>0.43160489418330444</v>
      </c>
      <c r="BF152" s="83">
        <f t="shared" si="91"/>
        <v>0.5</v>
      </c>
      <c r="BG152" s="83">
        <f t="shared" si="91"/>
        <v>0.26624999999999999</v>
      </c>
      <c r="BH152" s="84">
        <f t="shared" si="91"/>
        <v>0.56060606060606055</v>
      </c>
      <c r="BI152" s="84">
        <f t="shared" si="91"/>
        <v>0.8571428571428571</v>
      </c>
      <c r="BJ152" s="84">
        <f t="shared" si="91"/>
        <v>0.10766981051874945</v>
      </c>
      <c r="BK152" s="84">
        <f t="shared" si="91"/>
        <v>5.2839018938213097E-6</v>
      </c>
      <c r="BL152" s="84">
        <f t="shared" si="91"/>
        <v>0.66888116467827585</v>
      </c>
      <c r="BM152" s="84">
        <f t="shared" si="91"/>
        <v>0.42734228639230731</v>
      </c>
      <c r="BN152" s="84">
        <f t="shared" si="91"/>
        <v>0.25866677393658288</v>
      </c>
      <c r="BO152" s="84">
        <f t="shared" si="91"/>
        <v>0.79129783862121783</v>
      </c>
      <c r="BP152" s="85">
        <f t="shared" si="91"/>
        <v>1</v>
      </c>
      <c r="BQ152" s="85">
        <f t="shared" si="91"/>
        <v>0.9511002444987775</v>
      </c>
      <c r="BR152" s="85">
        <f t="shared" si="91"/>
        <v>1</v>
      </c>
      <c r="BS152" s="85">
        <f t="shared" si="91"/>
        <v>0.70218989953219302</v>
      </c>
      <c r="BT152" s="86">
        <v>0</v>
      </c>
      <c r="BU152" s="85">
        <f t="shared" si="90"/>
        <v>1</v>
      </c>
      <c r="BV152" s="85">
        <f t="shared" si="90"/>
        <v>2.7518973776601275E-2</v>
      </c>
      <c r="BW152" s="87"/>
      <c r="BX152" s="87"/>
      <c r="BY152" s="88">
        <v>21.425999999999998</v>
      </c>
      <c r="BZ152" s="88">
        <v>2.4489795918367401E-2</v>
      </c>
      <c r="CA152" s="88">
        <v>278.57537548024681</v>
      </c>
      <c r="CB152" s="88">
        <v>0.75577130299999995</v>
      </c>
      <c r="CC152" s="89">
        <v>14.176259999999999</v>
      </c>
      <c r="CD152" s="88">
        <v>90.591489999999993</v>
      </c>
      <c r="CE152" s="88">
        <v>3.6</v>
      </c>
      <c r="CF152" s="88"/>
      <c r="CG152" s="88">
        <v>19.899999999999999</v>
      </c>
      <c r="CH152" s="88">
        <v>1</v>
      </c>
      <c r="CI152" s="88">
        <v>4.5502645502645503E-2</v>
      </c>
      <c r="CJ152" s="88">
        <v>-1</v>
      </c>
      <c r="CK152" s="88">
        <v>64.5</v>
      </c>
      <c r="CL152" s="88">
        <v>23.9</v>
      </c>
      <c r="CM152" s="89">
        <v>68</v>
      </c>
      <c r="CN152" s="88">
        <v>100</v>
      </c>
      <c r="CO152" s="89">
        <v>4.4000000000000004</v>
      </c>
      <c r="CP152" s="88">
        <v>0.48135689999999998</v>
      </c>
      <c r="CQ152" s="88">
        <v>53.112949999999998</v>
      </c>
      <c r="CR152" s="88">
        <v>0</v>
      </c>
      <c r="CS152" s="88">
        <v>10.690189999999999</v>
      </c>
      <c r="CT152" s="88">
        <v>10.90061</v>
      </c>
      <c r="CU152" s="88">
        <v>0.99121000000000004</v>
      </c>
      <c r="CV152" s="88">
        <v>1.2</v>
      </c>
      <c r="CW152" s="88">
        <v>5.7</v>
      </c>
      <c r="CX152" s="88">
        <v>2.25</v>
      </c>
      <c r="CY152" s="88">
        <v>0</v>
      </c>
      <c r="CZ152" s="88">
        <v>0</v>
      </c>
      <c r="DA152" s="88">
        <v>8</v>
      </c>
      <c r="DB152" s="88">
        <v>1</v>
      </c>
      <c r="DC152" s="88">
        <v>0</v>
      </c>
      <c r="DD152" s="88">
        <v>2</v>
      </c>
      <c r="DE152" s="88">
        <v>0</v>
      </c>
      <c r="DF152" s="88">
        <v>4</v>
      </c>
      <c r="DG152" s="89">
        <v>0</v>
      </c>
      <c r="DH152" s="89">
        <v>0</v>
      </c>
      <c r="DI152" s="89">
        <v>6.2000297450000001</v>
      </c>
      <c r="DJ152" s="88">
        <v>0</v>
      </c>
      <c r="DK152" s="88">
        <v>9.84978644752516</v>
      </c>
      <c r="DL152" s="89">
        <v>796.96692451002525</v>
      </c>
      <c r="DM152" s="89">
        <v>3</v>
      </c>
      <c r="DN152" s="89">
        <v>2.0649999999999999</v>
      </c>
      <c r="DO152" s="88">
        <v>65</v>
      </c>
      <c r="DP152" s="88">
        <v>13</v>
      </c>
      <c r="DQ152" s="89">
        <v>-5.8149052797943801</v>
      </c>
      <c r="DR152" s="88">
        <v>3.207122377375676E-4</v>
      </c>
      <c r="DS152" s="88">
        <v>166.84</v>
      </c>
      <c r="DT152" s="88">
        <v>6.2038710328996496</v>
      </c>
      <c r="DU152" s="88">
        <v>2.5748807802018998</v>
      </c>
      <c r="DV152" s="88">
        <v>16.850300000000001</v>
      </c>
      <c r="DW152" s="89">
        <v>100</v>
      </c>
      <c r="DX152" s="88">
        <v>97</v>
      </c>
      <c r="DY152" s="88">
        <v>100</v>
      </c>
      <c r="DZ152" s="89">
        <v>69.616235799999998</v>
      </c>
      <c r="EA152" s="88">
        <v>0</v>
      </c>
      <c r="EB152" s="89">
        <v>106.16173689999999</v>
      </c>
      <c r="EC152" s="88">
        <v>3</v>
      </c>
      <c r="ED152" s="77"/>
    </row>
    <row r="153" spans="1:134" ht="15.75" customHeight="1" x14ac:dyDescent="0.25">
      <c r="A153" s="76" t="s">
        <v>242</v>
      </c>
      <c r="B153" s="77">
        <v>1</v>
      </c>
      <c r="C153" s="77" t="s">
        <v>120</v>
      </c>
      <c r="D153" s="77" t="s">
        <v>124</v>
      </c>
      <c r="E153" s="77"/>
      <c r="F153" s="77" t="s">
        <v>164</v>
      </c>
      <c r="G153" s="78">
        <f t="shared" si="7"/>
        <v>26.759722032840738</v>
      </c>
      <c r="H153" s="79">
        <f t="shared" si="88"/>
        <v>17.031357200178991</v>
      </c>
      <c r="I153" s="79">
        <f t="shared" si="88"/>
        <v>37.912319701503442</v>
      </c>
      <c r="J153" s="79">
        <f t="shared" si="88"/>
        <v>17.529257667495045</v>
      </c>
      <c r="K153" s="79">
        <f t="shared" si="88"/>
        <v>43.988237348298128</v>
      </c>
      <c r="L153" s="79">
        <f t="shared" si="88"/>
        <v>17.33743824672808</v>
      </c>
      <c r="M153" s="80">
        <f t="shared" si="9"/>
        <v>0.25229588480280563</v>
      </c>
      <c r="N153" s="80">
        <f t="shared" si="10"/>
        <v>-2.448905758748082</v>
      </c>
      <c r="O153" s="80">
        <f t="shared" si="11"/>
        <v>-24.167788013479885</v>
      </c>
      <c r="P153" s="80">
        <f t="shared" si="12"/>
        <v>19.47229231967918</v>
      </c>
      <c r="Q153" s="80">
        <f t="shared" si="13"/>
        <v>4.4576913636625193</v>
      </c>
      <c r="R153" s="81">
        <f t="shared" si="91"/>
        <v>0.33093080724876445</v>
      </c>
      <c r="S153" s="81">
        <f t="shared" si="91"/>
        <v>0.36734780870682204</v>
      </c>
      <c r="T153" s="81">
        <f t="shared" si="91"/>
        <v>0.1951721935218087</v>
      </c>
      <c r="U153" s="81">
        <f t="shared" si="91"/>
        <v>0</v>
      </c>
      <c r="V153" s="81">
        <f t="shared" si="91"/>
        <v>0.84467685386748692</v>
      </c>
      <c r="W153" s="82">
        <f t="shared" si="91"/>
        <v>0.89362515384743391</v>
      </c>
      <c r="X153" s="82">
        <f t="shared" si="91"/>
        <v>0.05</v>
      </c>
      <c r="Y153" s="82">
        <f t="shared" si="91"/>
        <v>0.24100000000000002</v>
      </c>
      <c r="Z153" s="82">
        <f t="shared" si="91"/>
        <v>0.23600000000000002</v>
      </c>
      <c r="AA153" s="82">
        <f t="shared" si="91"/>
        <v>0.66666666666666663</v>
      </c>
      <c r="AB153" s="82">
        <f t="shared" si="91"/>
        <v>5.2444529824224297E-2</v>
      </c>
      <c r="AC153" s="82">
        <f t="shared" si="91"/>
        <v>0.5</v>
      </c>
      <c r="AD153" s="82">
        <f t="shared" si="91"/>
        <v>0.4950819672131147</v>
      </c>
      <c r="AE153" s="82">
        <f t="shared" si="91"/>
        <v>0.13809691859061274</v>
      </c>
      <c r="AF153" s="82">
        <f t="shared" si="91"/>
        <v>0.52</v>
      </c>
      <c r="AG153" s="82">
        <f t="shared" si="91"/>
        <v>0.32210998877665548</v>
      </c>
      <c r="AH153" s="82">
        <f t="shared" si="91"/>
        <v>0.65217391304347816</v>
      </c>
      <c r="AI153" s="82">
        <f t="shared" si="91"/>
        <v>0.9089414197733755</v>
      </c>
      <c r="AJ153" s="82">
        <f t="shared" si="91"/>
        <v>1</v>
      </c>
      <c r="AK153" s="82">
        <f t="shared" si="91"/>
        <v>0</v>
      </c>
      <c r="AL153" s="82">
        <f t="shared" si="91"/>
        <v>0.45868759169143475</v>
      </c>
      <c r="AM153" s="82">
        <f t="shared" si="91"/>
        <v>0.46483523754819661</v>
      </c>
      <c r="AN153" s="82">
        <f t="shared" si="91"/>
        <v>5.5063583825135085E-2</v>
      </c>
      <c r="AO153" s="82">
        <f t="shared" si="91"/>
        <v>0.84083352967355174</v>
      </c>
      <c r="AP153" s="82">
        <f t="shared" si="91"/>
        <v>0.1460674157303371</v>
      </c>
      <c r="AQ153" s="82">
        <f t="shared" si="91"/>
        <v>0.851903210150454</v>
      </c>
      <c r="AR153" s="83">
        <f t="shared" si="91"/>
        <v>0</v>
      </c>
      <c r="AS153" s="83">
        <f t="shared" si="91"/>
        <v>0</v>
      </c>
      <c r="AT153" s="83">
        <f t="shared" si="91"/>
        <v>0.26315789473684209</v>
      </c>
      <c r="AU153" s="83">
        <f t="shared" si="91"/>
        <v>0.22222222222222221</v>
      </c>
      <c r="AV153" s="83">
        <f t="shared" si="91"/>
        <v>0</v>
      </c>
      <c r="AW153" s="83">
        <f t="shared" si="91"/>
        <v>0.66666666666666663</v>
      </c>
      <c r="AX153" s="83">
        <f t="shared" si="91"/>
        <v>1</v>
      </c>
      <c r="AY153" s="83">
        <f t="shared" si="91"/>
        <v>0.2857142857142857</v>
      </c>
      <c r="AZ153" s="83">
        <f t="shared" si="91"/>
        <v>0</v>
      </c>
      <c r="BA153" s="83">
        <f t="shared" si="91"/>
        <v>0.95627540865923055</v>
      </c>
      <c r="BB153" s="83">
        <f t="shared" si="91"/>
        <v>0.23231317782465974</v>
      </c>
      <c r="BC153" s="83">
        <f t="shared" si="91"/>
        <v>0</v>
      </c>
      <c r="BD153" s="83">
        <f t="shared" si="91"/>
        <v>0.32582365897409721</v>
      </c>
      <c r="BE153" s="83">
        <f t="shared" si="91"/>
        <v>9.9671080173067181E-2</v>
      </c>
      <c r="BF153" s="83">
        <f t="shared" si="91"/>
        <v>0.75</v>
      </c>
      <c r="BG153" s="83">
        <f t="shared" si="91"/>
        <v>1</v>
      </c>
      <c r="BH153" s="84">
        <f t="shared" si="91"/>
        <v>1.5151515151515152E-2</v>
      </c>
      <c r="BI153" s="84">
        <f t="shared" si="91"/>
        <v>1</v>
      </c>
      <c r="BJ153" s="84">
        <f t="shared" si="91"/>
        <v>0.35299106965054083</v>
      </c>
      <c r="BK153" s="84">
        <f t="shared" si="91"/>
        <v>8.5410759866031721E-2</v>
      </c>
      <c r="BL153" s="84">
        <f t="shared" si="91"/>
        <v>0.55828140653742098</v>
      </c>
      <c r="BM153" s="84">
        <f t="shared" si="91"/>
        <v>3.6014870844090829E-2</v>
      </c>
      <c r="BN153" s="84">
        <f t="shared" si="91"/>
        <v>7.8751907568870398E-3</v>
      </c>
      <c r="BO153" s="84">
        <f t="shared" si="91"/>
        <v>7.2490183742521447E-2</v>
      </c>
      <c r="BP153" s="85">
        <f t="shared" si="91"/>
        <v>0.50766800500230369</v>
      </c>
      <c r="BQ153" s="85">
        <f t="shared" si="91"/>
        <v>0.8793806030969844</v>
      </c>
      <c r="BR153" s="85">
        <f t="shared" si="91"/>
        <v>0.75954633003977556</v>
      </c>
      <c r="BS153" s="85">
        <f t="shared" si="91"/>
        <v>0.24775865406223641</v>
      </c>
      <c r="BT153" s="86">
        <v>0</v>
      </c>
      <c r="BU153" s="85">
        <f t="shared" si="90"/>
        <v>0.8498200510807522</v>
      </c>
      <c r="BV153" s="85">
        <f t="shared" si="90"/>
        <v>1.876755852651759E-2</v>
      </c>
      <c r="BW153" s="87"/>
      <c r="BX153" s="87"/>
      <c r="BY153" s="88">
        <v>21.331</v>
      </c>
      <c r="BZ153" s="88">
        <v>4.2510121457489898E-2</v>
      </c>
      <c r="CA153" s="88">
        <v>316.61980429798996</v>
      </c>
      <c r="CB153" s="88">
        <v>0.88033722699999994</v>
      </c>
      <c r="CC153" s="89">
        <v>19.827860000000001</v>
      </c>
      <c r="CD153" s="88">
        <v>95.735780000000005</v>
      </c>
      <c r="CE153" s="88">
        <v>2.6</v>
      </c>
      <c r="CF153" s="88">
        <v>24.1</v>
      </c>
      <c r="CG153" s="88">
        <v>11.8</v>
      </c>
      <c r="CH153" s="88">
        <v>2</v>
      </c>
      <c r="CI153" s="88">
        <v>4.9382716049382699E-2</v>
      </c>
      <c r="CJ153" s="88">
        <v>0</v>
      </c>
      <c r="CK153" s="88">
        <v>59.5</v>
      </c>
      <c r="CL153" s="88">
        <v>7.5919999999999996</v>
      </c>
      <c r="CM153" s="89">
        <v>56</v>
      </c>
      <c r="CN153" s="88">
        <v>39.6</v>
      </c>
      <c r="CO153" s="89">
        <v>4.5999999999999996</v>
      </c>
      <c r="CP153" s="88">
        <v>0.48102279999999997</v>
      </c>
      <c r="CQ153" s="88">
        <v>51.699480000000001</v>
      </c>
      <c r="CR153" s="88">
        <v>0</v>
      </c>
      <c r="CS153" s="88">
        <v>20.101500000000001</v>
      </c>
      <c r="CT153" s="88">
        <v>31.49146</v>
      </c>
      <c r="CU153" s="88">
        <v>1.26617</v>
      </c>
      <c r="CV153" s="88">
        <v>81.400000000000006</v>
      </c>
      <c r="CW153" s="88">
        <v>2.7</v>
      </c>
      <c r="CX153" s="88">
        <v>78.8</v>
      </c>
      <c r="CY153" s="88">
        <v>0</v>
      </c>
      <c r="CZ153" s="88">
        <v>0</v>
      </c>
      <c r="DA153" s="88">
        <v>8</v>
      </c>
      <c r="DB153" s="88">
        <v>2</v>
      </c>
      <c r="DC153" s="88">
        <v>0</v>
      </c>
      <c r="DD153" s="88">
        <v>3</v>
      </c>
      <c r="DE153" s="88">
        <v>1</v>
      </c>
      <c r="DF153" s="88">
        <v>3</v>
      </c>
      <c r="DG153" s="89">
        <v>0</v>
      </c>
      <c r="DH153" s="89">
        <v>383.3790353</v>
      </c>
      <c r="DI153" s="89">
        <v>55.300897489999997</v>
      </c>
      <c r="DJ153" s="88">
        <v>0</v>
      </c>
      <c r="DK153" s="88">
        <v>2.4748531384753933</v>
      </c>
      <c r="DL153" s="89">
        <v>213.80325355261513</v>
      </c>
      <c r="DM153" s="89">
        <v>4</v>
      </c>
      <c r="DN153" s="89">
        <v>5</v>
      </c>
      <c r="DO153" s="88">
        <v>29</v>
      </c>
      <c r="DP153" s="88">
        <v>14</v>
      </c>
      <c r="DQ153" s="89">
        <v>-0.74124459480841098</v>
      </c>
      <c r="DR153" s="88">
        <v>5.1841000219046478</v>
      </c>
      <c r="DS153" s="88">
        <v>139.34333330000001</v>
      </c>
      <c r="DT153" s="88">
        <v>1.02669992683401</v>
      </c>
      <c r="DU153" s="88">
        <v>0.12735556163461201</v>
      </c>
      <c r="DV153" s="88">
        <v>1.5758000000000001</v>
      </c>
      <c r="DW153" s="89">
        <v>62.6</v>
      </c>
      <c r="DX153" s="88">
        <v>92.6</v>
      </c>
      <c r="DY153" s="88">
        <v>79.169258117675795</v>
      </c>
      <c r="DZ153" s="89">
        <v>26</v>
      </c>
      <c r="EA153" s="88">
        <v>0</v>
      </c>
      <c r="EB153" s="89">
        <v>74.329846810000006</v>
      </c>
      <c r="EC153" s="88">
        <v>2.234</v>
      </c>
      <c r="ED153" s="77"/>
    </row>
    <row r="154" spans="1:134" ht="15.75" customHeight="1" x14ac:dyDescent="0.25">
      <c r="A154" s="6"/>
      <c r="B154" s="77"/>
      <c r="C154" s="77"/>
      <c r="D154" s="77"/>
      <c r="E154" s="77"/>
      <c r="F154" s="77"/>
      <c r="G154" s="3"/>
      <c r="H154" s="3"/>
      <c r="I154" s="3"/>
      <c r="J154" s="3"/>
      <c r="K154" s="3"/>
      <c r="L154" s="3"/>
      <c r="M154" s="77"/>
      <c r="N154" s="77"/>
      <c r="O154" s="77"/>
      <c r="P154" s="77"/>
      <c r="Q154" s="77"/>
      <c r="R154" s="88"/>
      <c r="S154" s="88"/>
      <c r="T154" s="88"/>
      <c r="U154" s="88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  <c r="BC154" s="88"/>
      <c r="BD154" s="88"/>
      <c r="BE154" s="88"/>
      <c r="BF154" s="88"/>
      <c r="BG154" s="88"/>
      <c r="BH154" s="88"/>
      <c r="BI154" s="88"/>
      <c r="BJ154" s="88"/>
      <c r="BK154" s="88"/>
      <c r="BL154" s="88"/>
      <c r="BM154" s="88"/>
      <c r="BN154" s="88"/>
      <c r="BO154" s="88"/>
      <c r="BP154" s="88"/>
      <c r="BQ154" s="88"/>
      <c r="BR154" s="88"/>
      <c r="BS154" s="88"/>
      <c r="BT154" s="88"/>
      <c r="BU154" s="88"/>
      <c r="BV154" s="88"/>
      <c r="BW154" s="77"/>
      <c r="BX154" s="77"/>
      <c r="BY154" s="88"/>
      <c r="BZ154" s="88"/>
      <c r="CA154" s="91"/>
      <c r="CB154" s="91"/>
      <c r="CC154" s="91"/>
      <c r="CD154" s="91"/>
      <c r="CE154" s="91"/>
      <c r="CF154" s="91"/>
      <c r="CG154" s="91"/>
      <c r="CH154" s="91"/>
      <c r="CI154" s="91"/>
      <c r="CJ154" s="91"/>
      <c r="CK154" s="91"/>
      <c r="CL154" s="91"/>
      <c r="CM154" s="91"/>
      <c r="CN154" s="91"/>
      <c r="CO154" s="91"/>
      <c r="CP154" s="91"/>
      <c r="CQ154" s="91"/>
      <c r="CR154" s="91"/>
      <c r="CS154" s="91"/>
      <c r="CT154" s="91"/>
      <c r="CU154" s="91"/>
      <c r="CV154" s="91"/>
      <c r="CW154" s="91"/>
      <c r="CX154" s="91"/>
      <c r="CY154" s="91"/>
      <c r="CZ154" s="92"/>
      <c r="DA154" s="91"/>
      <c r="DB154" s="91"/>
      <c r="DC154" s="91"/>
      <c r="DD154" s="92"/>
      <c r="DE154" s="92"/>
      <c r="DF154" s="91"/>
      <c r="DG154" s="92"/>
      <c r="DH154" s="92"/>
      <c r="DI154" s="92"/>
      <c r="DJ154" s="92"/>
      <c r="DK154" s="91"/>
      <c r="DL154" s="91"/>
      <c r="DM154" s="91"/>
      <c r="DN154" s="91"/>
      <c r="DO154" s="91"/>
      <c r="DP154" s="91"/>
      <c r="DQ154" s="91"/>
      <c r="DR154" s="91"/>
      <c r="DS154" s="91"/>
      <c r="DT154" s="91"/>
      <c r="DU154" s="91"/>
      <c r="DV154" s="91"/>
      <c r="DW154" s="91"/>
      <c r="DX154" s="91"/>
      <c r="DY154" s="91"/>
      <c r="DZ154" s="91"/>
      <c r="EA154" s="91"/>
      <c r="EB154" s="91"/>
      <c r="EC154" s="91"/>
      <c r="ED154" s="77"/>
    </row>
    <row r="155" spans="1:134" ht="15.75" customHeight="1" x14ac:dyDescent="0.25">
      <c r="B155" s="77"/>
      <c r="C155" s="77"/>
      <c r="D155" s="77"/>
      <c r="E155" s="77"/>
      <c r="F155" s="77"/>
      <c r="G155" s="3"/>
      <c r="H155" s="3"/>
      <c r="I155" s="3"/>
      <c r="J155" s="3"/>
      <c r="K155" s="3"/>
      <c r="L155" s="3"/>
      <c r="M155" s="77"/>
      <c r="N155" s="77"/>
      <c r="O155" s="77"/>
      <c r="P155" s="77"/>
      <c r="Q155" s="77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  <c r="BO155" s="88"/>
      <c r="BP155" s="88"/>
      <c r="BQ155" s="88"/>
      <c r="BR155" s="88"/>
      <c r="BS155" s="88"/>
      <c r="BT155" s="88"/>
      <c r="BU155" s="88"/>
      <c r="BV155" s="88"/>
      <c r="BW155" s="77"/>
      <c r="BX155" s="77"/>
      <c r="BY155" s="88"/>
      <c r="BZ155" s="88"/>
      <c r="CA155" s="88"/>
      <c r="CB155" s="88"/>
      <c r="CC155" s="88"/>
      <c r="CD155" s="92"/>
      <c r="CE155" s="92"/>
      <c r="CF155" s="92"/>
      <c r="CG155" s="92"/>
      <c r="CH155" s="92"/>
      <c r="CI155" s="92"/>
      <c r="CJ155" s="92"/>
      <c r="CK155" s="92"/>
      <c r="CL155" s="92"/>
      <c r="CM155" s="92"/>
      <c r="CN155" s="92"/>
      <c r="CO155" s="92"/>
      <c r="CP155" s="92"/>
      <c r="CQ155" s="92"/>
      <c r="CR155" s="92"/>
      <c r="CS155" s="92"/>
      <c r="CT155" s="92"/>
      <c r="CU155" s="92"/>
      <c r="CV155" s="92"/>
      <c r="CW155" s="92"/>
      <c r="CX155" s="92"/>
      <c r="CY155" s="92"/>
      <c r="CZ155" s="92"/>
      <c r="DA155" s="92"/>
      <c r="DB155" s="92"/>
      <c r="DC155" s="92"/>
      <c r="DD155" s="92"/>
      <c r="DE155" s="92"/>
      <c r="DF155" s="92"/>
      <c r="DG155" s="92"/>
      <c r="DH155" s="92"/>
      <c r="DI155" s="92"/>
      <c r="DJ155" s="92"/>
      <c r="DK155" s="92"/>
      <c r="DL155" s="92"/>
      <c r="DM155" s="92"/>
      <c r="DN155" s="92"/>
      <c r="DO155" s="92"/>
      <c r="DP155" s="92"/>
      <c r="DQ155" s="92"/>
      <c r="DR155" s="92"/>
      <c r="DS155" s="92"/>
      <c r="DT155" s="92"/>
      <c r="DU155" s="92"/>
      <c r="DV155" s="92"/>
      <c r="DW155" s="92"/>
      <c r="DX155" s="92"/>
      <c r="DY155" s="92"/>
      <c r="DZ155" s="92"/>
      <c r="EA155" s="92"/>
      <c r="EB155" s="92"/>
      <c r="EC155" s="92"/>
    </row>
    <row r="156" spans="1:134" ht="15.75" customHeight="1" x14ac:dyDescent="0.25">
      <c r="B156" s="77"/>
      <c r="C156" s="77"/>
      <c r="D156" s="77"/>
      <c r="E156" s="77"/>
      <c r="F156" s="77"/>
      <c r="G156" s="3"/>
      <c r="H156" s="3"/>
      <c r="I156" s="3"/>
      <c r="J156" s="3"/>
      <c r="K156" s="3"/>
      <c r="L156" s="3"/>
      <c r="M156" s="77"/>
      <c r="N156" s="77"/>
      <c r="O156" s="77"/>
      <c r="P156" s="77"/>
      <c r="Q156" s="77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8"/>
      <c r="BG156" s="88"/>
      <c r="BH156" s="88"/>
      <c r="BI156" s="88"/>
      <c r="BJ156" s="88"/>
      <c r="BK156" s="88"/>
      <c r="BL156" s="88"/>
      <c r="BM156" s="88"/>
      <c r="BN156" s="88"/>
      <c r="BO156" s="88"/>
      <c r="BP156" s="88"/>
      <c r="BQ156" s="88"/>
      <c r="BR156" s="88"/>
      <c r="BS156" s="88"/>
      <c r="BT156" s="88"/>
      <c r="BU156" s="88"/>
      <c r="BV156" s="88"/>
      <c r="BW156" s="93"/>
      <c r="DN156" s="92"/>
    </row>
    <row r="157" spans="1:134" ht="15.75" customHeight="1" x14ac:dyDescent="0.25">
      <c r="B157" s="77"/>
      <c r="C157" s="77"/>
      <c r="D157" s="77"/>
      <c r="E157" s="77"/>
      <c r="F157" s="77"/>
      <c r="G157" s="3"/>
      <c r="H157" s="3"/>
      <c r="I157" s="3"/>
      <c r="J157" s="3"/>
      <c r="K157" s="3"/>
      <c r="L157" s="3"/>
      <c r="M157" s="77"/>
      <c r="N157" s="77"/>
      <c r="O157" s="77"/>
      <c r="P157" s="77"/>
      <c r="Q157" s="77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  <c r="BD157" s="88"/>
      <c r="BE157" s="88"/>
      <c r="BF157" s="88"/>
      <c r="BG157" s="88"/>
      <c r="BH157" s="88"/>
      <c r="BI157" s="88"/>
      <c r="BJ157" s="88"/>
      <c r="BK157" s="88"/>
      <c r="BL157" s="88"/>
      <c r="BM157" s="88"/>
      <c r="BN157" s="88"/>
      <c r="BO157" s="88"/>
      <c r="BP157" s="88"/>
      <c r="BQ157" s="88"/>
      <c r="BR157" s="88"/>
      <c r="BS157" s="88"/>
      <c r="BT157" s="88"/>
      <c r="BU157" s="88"/>
      <c r="BV157" s="88"/>
      <c r="BW157" s="3"/>
      <c r="BX157" s="93" t="s">
        <v>243</v>
      </c>
      <c r="BY157" s="88"/>
      <c r="BZ157" s="88"/>
      <c r="CA157" s="92"/>
      <c r="CB157" s="92"/>
      <c r="CC157" s="92"/>
      <c r="CD157" s="92"/>
      <c r="CE157" s="92"/>
      <c r="CF157" s="92"/>
      <c r="CG157" s="92"/>
      <c r="CH157" s="92"/>
      <c r="CI157" s="92"/>
      <c r="CJ157" s="92"/>
      <c r="CK157" s="92"/>
      <c r="CL157" s="92"/>
      <c r="CM157" s="92"/>
      <c r="CN157" s="92"/>
      <c r="CO157" s="92"/>
      <c r="CP157" s="92"/>
      <c r="CQ157" s="92"/>
      <c r="CR157" s="92"/>
      <c r="CS157" s="92"/>
      <c r="CT157" s="92"/>
      <c r="CU157" s="92"/>
      <c r="CV157" s="92"/>
      <c r="CW157" s="92"/>
      <c r="CX157" s="92"/>
      <c r="CY157" s="92"/>
      <c r="CZ157" s="92"/>
      <c r="DA157" s="92"/>
      <c r="DB157" s="92"/>
      <c r="DC157" s="92"/>
      <c r="DD157" s="92"/>
      <c r="DE157" s="92"/>
      <c r="DF157" s="92"/>
      <c r="DG157" s="92"/>
      <c r="DH157" s="92"/>
      <c r="DI157" s="92"/>
      <c r="DJ157" s="92"/>
      <c r="DK157" s="92"/>
      <c r="DL157" s="92"/>
      <c r="DM157" s="92"/>
      <c r="DN157" s="92"/>
      <c r="DO157" s="92"/>
      <c r="DP157" s="92"/>
      <c r="DQ157" s="92"/>
      <c r="DR157" s="92"/>
      <c r="DS157" s="92"/>
      <c r="DT157" s="92"/>
      <c r="DU157" s="92"/>
      <c r="DV157" s="92"/>
      <c r="DW157" s="92"/>
      <c r="DX157" s="92"/>
      <c r="DY157" s="92"/>
      <c r="DZ157" s="92"/>
      <c r="EA157" s="92"/>
      <c r="EB157" s="92"/>
      <c r="EC157" s="92"/>
    </row>
    <row r="158" spans="1:134" ht="15.75" customHeight="1" x14ac:dyDescent="0.25">
      <c r="B158" s="77"/>
      <c r="C158" s="77"/>
      <c r="D158" s="77"/>
      <c r="E158" s="77"/>
      <c r="F158" s="77"/>
      <c r="G158" s="3"/>
      <c r="H158" s="3"/>
      <c r="I158" s="3"/>
      <c r="J158" s="3"/>
      <c r="K158" s="3"/>
      <c r="L158" s="3"/>
      <c r="M158" s="77"/>
      <c r="N158" s="77"/>
      <c r="O158" s="77"/>
      <c r="P158" s="77"/>
      <c r="Q158" s="77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8"/>
      <c r="BE158" s="88"/>
      <c r="BF158" s="88"/>
      <c r="BG158" s="88"/>
      <c r="BH158" s="88"/>
      <c r="BI158" s="88"/>
      <c r="BJ158" s="88"/>
      <c r="BK158" s="88"/>
      <c r="BL158" s="88"/>
      <c r="BM158" s="88"/>
      <c r="BN158" s="88"/>
      <c r="BO158" s="88"/>
      <c r="BP158" s="88"/>
      <c r="BQ158" s="88"/>
      <c r="BR158" s="88"/>
      <c r="BS158" s="88"/>
      <c r="BT158" s="88"/>
      <c r="BU158" s="88"/>
      <c r="BV158" s="88"/>
      <c r="BW158" s="3"/>
      <c r="BX158" s="3" t="s">
        <v>244</v>
      </c>
      <c r="BY158" s="88">
        <f t="shared" ref="BY158:EC158" si="92">AVERAGE(BY6:BY153)</f>
        <v>29.194782312925174</v>
      </c>
      <c r="BZ158" s="88">
        <f t="shared" si="92"/>
        <v>0.12907805727825677</v>
      </c>
      <c r="CA158" s="88">
        <f t="shared" si="92"/>
        <v>201.34478097205081</v>
      </c>
      <c r="CB158" s="88">
        <f t="shared" si="92"/>
        <v>1.4756409870426372</v>
      </c>
      <c r="CC158" s="88">
        <f t="shared" si="92"/>
        <v>5.314708956834532</v>
      </c>
      <c r="CD158" s="88">
        <f t="shared" si="92"/>
        <v>87.601613629629583</v>
      </c>
      <c r="CE158" s="88">
        <f t="shared" si="92"/>
        <v>11.117931034482762</v>
      </c>
      <c r="CF158" s="88">
        <f t="shared" si="92"/>
        <v>56.052136752136761</v>
      </c>
      <c r="CG158" s="88">
        <f t="shared" si="92"/>
        <v>23.185810810810821</v>
      </c>
      <c r="CH158" s="88">
        <f t="shared" si="92"/>
        <v>2.0067567567567566</v>
      </c>
      <c r="CI158" s="88">
        <f t="shared" si="92"/>
        <v>0.11234357097733345</v>
      </c>
      <c r="CJ158" s="88">
        <f t="shared" si="92"/>
        <v>0.16216216216216217</v>
      </c>
      <c r="CK158" s="88">
        <f t="shared" si="92"/>
        <v>63.716216216216267</v>
      </c>
      <c r="CL158" s="88">
        <f t="shared" si="92"/>
        <v>18.75746258503402</v>
      </c>
      <c r="CM158" s="88">
        <f t="shared" si="92"/>
        <v>63.871621621621621</v>
      </c>
      <c r="CN158" s="88">
        <f t="shared" si="92"/>
        <v>75.246258503401378</v>
      </c>
      <c r="CO158" s="88">
        <f t="shared" si="92"/>
        <v>4.2968992248062037</v>
      </c>
      <c r="CP158" s="88">
        <f t="shared" si="92"/>
        <v>0.51558091333333333</v>
      </c>
      <c r="CQ158" s="88">
        <f t="shared" si="92"/>
        <v>54.678103021582736</v>
      </c>
      <c r="CR158" s="88">
        <f t="shared" si="92"/>
        <v>13.736764705882356</v>
      </c>
      <c r="CS158" s="88">
        <f t="shared" si="92"/>
        <v>19.325212426470582</v>
      </c>
      <c r="CT158" s="88">
        <f t="shared" si="92"/>
        <v>22.99831758865248</v>
      </c>
      <c r="CU158" s="88">
        <f t="shared" si="92"/>
        <v>4.2432217910447765</v>
      </c>
      <c r="CV158" s="88">
        <f t="shared" si="92"/>
        <v>37.178378378378383</v>
      </c>
      <c r="CW158" s="88">
        <f t="shared" si="92"/>
        <v>7.4339864864864866</v>
      </c>
      <c r="CX158" s="88">
        <f t="shared" si="92"/>
        <v>35.47195945945947</v>
      </c>
      <c r="CY158" s="88">
        <f t="shared" si="92"/>
        <v>0.60810810810810811</v>
      </c>
      <c r="CZ158" s="88">
        <f t="shared" si="92"/>
        <v>0.40878378378378377</v>
      </c>
      <c r="DA158" s="88">
        <f t="shared" si="92"/>
        <v>12.29054054054054</v>
      </c>
      <c r="DB158" s="88">
        <f t="shared" si="92"/>
        <v>5.7533783783783781</v>
      </c>
      <c r="DC158" s="88">
        <f t="shared" si="92"/>
        <v>0.67567567567567566</v>
      </c>
      <c r="DD158" s="88">
        <f t="shared" si="92"/>
        <v>2.5878378378378377</v>
      </c>
      <c r="DE158" s="88">
        <f t="shared" si="92"/>
        <v>0.85714285714285765</v>
      </c>
      <c r="DF158" s="88">
        <f t="shared" si="92"/>
        <v>6.4594594594594597</v>
      </c>
      <c r="DG158" s="88">
        <f t="shared" si="92"/>
        <v>0.35810810810810811</v>
      </c>
      <c r="DH158" s="88">
        <f t="shared" si="92"/>
        <v>49.566301095979775</v>
      </c>
      <c r="DI158" s="88">
        <f t="shared" si="92"/>
        <v>29.334515112709468</v>
      </c>
      <c r="DJ158" s="88">
        <f t="shared" si="92"/>
        <v>1.9054054054054055</v>
      </c>
      <c r="DK158" s="88">
        <f t="shared" si="92"/>
        <v>2.013287573904512</v>
      </c>
      <c r="DL158" s="88">
        <f t="shared" si="92"/>
        <v>488.52945815752111</v>
      </c>
      <c r="DM158" s="88">
        <f t="shared" si="92"/>
        <v>3.021276595744681</v>
      </c>
      <c r="DN158" s="88">
        <f t="shared" si="92"/>
        <v>1.4876453900709221</v>
      </c>
      <c r="DO158" s="88">
        <f t="shared" si="92"/>
        <v>56.228070175438596</v>
      </c>
      <c r="DP158" s="88">
        <f t="shared" si="92"/>
        <v>13.155405405405405</v>
      </c>
      <c r="DQ158" s="88">
        <f t="shared" si="92"/>
        <v>-0.3344532752622898</v>
      </c>
      <c r="DR158" s="88">
        <f t="shared" si="92"/>
        <v>7.2307236931296508</v>
      </c>
      <c r="DS158" s="88">
        <f t="shared" si="92"/>
        <v>88.677500000000038</v>
      </c>
      <c r="DT158" s="88">
        <f t="shared" si="92"/>
        <v>3.3069591584290512</v>
      </c>
      <c r="DU158" s="88">
        <f t="shared" si="92"/>
        <v>1.9514931732866141</v>
      </c>
      <c r="DV158" s="88">
        <f t="shared" si="92"/>
        <v>4.9521015625000002</v>
      </c>
      <c r="DW158" s="88">
        <f t="shared" si="92"/>
        <v>80.674829931972738</v>
      </c>
      <c r="DX158" s="88">
        <f t="shared" si="92"/>
        <v>85.679720279720229</v>
      </c>
      <c r="DY158" s="88">
        <f t="shared" si="92"/>
        <v>82.57246495511562</v>
      </c>
      <c r="DZ158" s="88">
        <f t="shared" si="92"/>
        <v>50.212245038871643</v>
      </c>
      <c r="EA158" s="88">
        <f t="shared" si="92"/>
        <v>0.89864864864864868</v>
      </c>
      <c r="EB158" s="88">
        <f t="shared" si="92"/>
        <v>29.843796402797295</v>
      </c>
      <c r="EC158" s="88">
        <f t="shared" si="92"/>
        <v>20.226707482993181</v>
      </c>
    </row>
    <row r="159" spans="1:134" ht="15.75" customHeight="1" x14ac:dyDescent="0.25">
      <c r="B159" s="77"/>
      <c r="C159" s="77"/>
      <c r="D159" s="77"/>
      <c r="E159" s="77"/>
      <c r="F159" s="77"/>
      <c r="G159" s="3"/>
      <c r="H159" s="3"/>
      <c r="I159" s="3"/>
      <c r="J159" s="3"/>
      <c r="K159" s="3"/>
      <c r="L159" s="3"/>
      <c r="M159" s="77"/>
      <c r="N159" s="77"/>
      <c r="O159" s="77"/>
      <c r="P159" s="77"/>
      <c r="Q159" s="77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/>
      <c r="BE159" s="88"/>
      <c r="BF159" s="88"/>
      <c r="BG159" s="88"/>
      <c r="BH159" s="88"/>
      <c r="BI159" s="88"/>
      <c r="BJ159" s="88"/>
      <c r="BK159" s="88"/>
      <c r="BL159" s="88"/>
      <c r="BM159" s="88"/>
      <c r="BN159" s="88"/>
      <c r="BO159" s="88"/>
      <c r="BP159" s="88"/>
      <c r="BQ159" s="88"/>
      <c r="BR159" s="88"/>
      <c r="BS159" s="88"/>
      <c r="BT159" s="88"/>
      <c r="BU159" s="88"/>
      <c r="BV159" s="88"/>
      <c r="BW159" s="3"/>
      <c r="BX159" s="3" t="s">
        <v>245</v>
      </c>
      <c r="BY159" s="88">
        <f t="shared" ref="BY159:EC159" si="93">STDEVP(BY6:BY153)</f>
        <v>11.038840933879614</v>
      </c>
      <c r="BZ159" s="88">
        <f t="shared" si="93"/>
        <v>0.15325339135877972</v>
      </c>
      <c r="CA159" s="88">
        <f t="shared" si="93"/>
        <v>230.02538028516955</v>
      </c>
      <c r="CB159" s="88">
        <f t="shared" si="93"/>
        <v>3.0680632315932814</v>
      </c>
      <c r="CC159" s="88">
        <f t="shared" si="93"/>
        <v>7.0460889327954996</v>
      </c>
      <c r="CD159" s="88">
        <f t="shared" si="93"/>
        <v>12.230830915780762</v>
      </c>
      <c r="CE159" s="88">
        <f t="shared" si="93"/>
        <v>8.1546489297613238</v>
      </c>
      <c r="CF159" s="88">
        <f t="shared" si="93"/>
        <v>36.619815284933729</v>
      </c>
      <c r="CG159" s="88">
        <f t="shared" si="93"/>
        <v>11.809329855664235</v>
      </c>
      <c r="CH159" s="88">
        <f t="shared" si="93"/>
        <v>0.92631660588928133</v>
      </c>
      <c r="CI159" s="88">
        <f t="shared" si="93"/>
        <v>0.10435714969408431</v>
      </c>
      <c r="CJ159" s="88">
        <f t="shared" si="93"/>
        <v>0.85466963788334571</v>
      </c>
      <c r="CK159" s="88">
        <f t="shared" si="93"/>
        <v>7.0573907403058351</v>
      </c>
      <c r="CL159" s="88">
        <f t="shared" si="93"/>
        <v>15.410266146227945</v>
      </c>
      <c r="CM159" s="88">
        <f t="shared" si="93"/>
        <v>14.439192350984237</v>
      </c>
      <c r="CN159" s="88">
        <f t="shared" si="93"/>
        <v>28.168871882701662</v>
      </c>
      <c r="CO159" s="88">
        <f t="shared" si="93"/>
        <v>0.99025781503199173</v>
      </c>
      <c r="CP159" s="88">
        <f t="shared" si="93"/>
        <v>8.6277889601107702E-2</v>
      </c>
      <c r="CQ159" s="88">
        <f t="shared" si="93"/>
        <v>9.7867054060092489</v>
      </c>
      <c r="CR159" s="88">
        <f t="shared" si="93"/>
        <v>21.969801495875334</v>
      </c>
      <c r="CS159" s="88">
        <f t="shared" si="93"/>
        <v>9.0801009525758456</v>
      </c>
      <c r="CT159" s="88">
        <f t="shared" si="93"/>
        <v>11.645925268135942</v>
      </c>
      <c r="CU159" s="88">
        <f t="shared" si="93"/>
        <v>5.1552042906377844</v>
      </c>
      <c r="CV159" s="88">
        <f t="shared" si="93"/>
        <v>30.174663930461413</v>
      </c>
      <c r="CW159" s="88">
        <f t="shared" si="93"/>
        <v>5.3110832279179609</v>
      </c>
      <c r="CX159" s="88">
        <f t="shared" si="93"/>
        <v>26.551126882452387</v>
      </c>
      <c r="CY159" s="88">
        <f t="shared" si="93"/>
        <v>0.44849802095340785</v>
      </c>
      <c r="CZ159" s="88">
        <f t="shared" si="93"/>
        <v>0.3340838731989752</v>
      </c>
      <c r="DA159" s="88">
        <f t="shared" si="93"/>
        <v>3.9391544201330522</v>
      </c>
      <c r="DB159" s="88">
        <f t="shared" si="93"/>
        <v>2.767143505702971</v>
      </c>
      <c r="DC159" s="88">
        <f t="shared" si="93"/>
        <v>0.46812183988348033</v>
      </c>
      <c r="DD159" s="88">
        <f t="shared" si="93"/>
        <v>1.246232452255511</v>
      </c>
      <c r="DE159" s="88">
        <f t="shared" si="93"/>
        <v>0.27766437594501248</v>
      </c>
      <c r="DF159" s="88">
        <f t="shared" si="93"/>
        <v>1.6081648865742961</v>
      </c>
      <c r="DG159" s="88">
        <f t="shared" si="93"/>
        <v>0.47944414796234575</v>
      </c>
      <c r="DH159" s="88">
        <f t="shared" si="93"/>
        <v>117.11409976943244</v>
      </c>
      <c r="DI159" s="88">
        <f t="shared" si="93"/>
        <v>69.570021510702659</v>
      </c>
      <c r="DJ159" s="88">
        <f t="shared" si="93"/>
        <v>0.96798647129979576</v>
      </c>
      <c r="DK159" s="88">
        <f t="shared" si="93"/>
        <v>1.7761788254928308</v>
      </c>
      <c r="DL159" s="88">
        <f t="shared" si="93"/>
        <v>435.67741791946065</v>
      </c>
      <c r="DM159" s="88">
        <f t="shared" si="93"/>
        <v>1.0277572160418043</v>
      </c>
      <c r="DN159" s="88">
        <f t="shared" si="93"/>
        <v>0.96527902947709987</v>
      </c>
      <c r="DO159" s="88">
        <f t="shared" si="93"/>
        <v>13.688921816063655</v>
      </c>
      <c r="DP159" s="88">
        <f t="shared" si="93"/>
        <v>1.0762349150641859</v>
      </c>
      <c r="DQ159" s="88">
        <f t="shared" si="93"/>
        <v>6.3105515203083247</v>
      </c>
      <c r="DR159" s="88">
        <f t="shared" si="93"/>
        <v>10.733621260409802</v>
      </c>
      <c r="DS159" s="88">
        <f t="shared" si="93"/>
        <v>79.580092010042179</v>
      </c>
      <c r="DT159" s="88">
        <f t="shared" si="93"/>
        <v>2.9302521142702855</v>
      </c>
      <c r="DU159" s="88">
        <f t="shared" si="93"/>
        <v>2.6194293549116159</v>
      </c>
      <c r="DV159" s="88">
        <f t="shared" si="93"/>
        <v>5.4443573720008542</v>
      </c>
      <c r="DW159" s="88">
        <f t="shared" si="93"/>
        <v>23.864800149918988</v>
      </c>
      <c r="DX159" s="88">
        <f t="shared" si="93"/>
        <v>17.649210285392027</v>
      </c>
      <c r="DY159" s="88">
        <f t="shared" si="93"/>
        <v>28.692234805971122</v>
      </c>
      <c r="DZ159" s="88">
        <f t="shared" si="93"/>
        <v>28.040703157200991</v>
      </c>
      <c r="EA159" s="88">
        <f t="shared" si="93"/>
        <v>0.30179339775847697</v>
      </c>
      <c r="EB159" s="88">
        <f t="shared" si="93"/>
        <v>20.397186039675304</v>
      </c>
      <c r="EC159" s="88">
        <f t="shared" si="93"/>
        <v>24.373942112146548</v>
      </c>
    </row>
    <row r="160" spans="1:134" ht="15.75" customHeight="1" x14ac:dyDescent="0.25">
      <c r="A160" s="94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77"/>
      <c r="R160" s="88"/>
      <c r="S160" s="88"/>
      <c r="T160" s="88"/>
      <c r="U160" s="88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  <c r="BD160" s="88"/>
      <c r="BE160" s="88"/>
      <c r="BF160" s="88"/>
      <c r="BG160" s="88"/>
      <c r="BH160" s="88"/>
      <c r="BI160" s="88"/>
      <c r="BJ160" s="88"/>
      <c r="BK160" s="88"/>
      <c r="BL160" s="88"/>
      <c r="BM160" s="88"/>
      <c r="BN160" s="88"/>
      <c r="BO160" s="88"/>
      <c r="BP160" s="88"/>
      <c r="BQ160" s="88"/>
      <c r="BR160" s="88"/>
      <c r="BS160" s="88"/>
      <c r="BT160" s="88"/>
      <c r="BU160" s="88"/>
      <c r="BV160" s="88"/>
      <c r="BW160" s="3"/>
      <c r="BX160" s="3" t="s">
        <v>246</v>
      </c>
      <c r="BY160" s="88">
        <v>3</v>
      </c>
      <c r="BZ160" s="88"/>
      <c r="CA160" s="88"/>
      <c r="CB160" s="88"/>
      <c r="CC160" s="88"/>
      <c r="CD160" s="88"/>
      <c r="CE160" s="88"/>
      <c r="CF160" s="88"/>
      <c r="CG160" s="88"/>
      <c r="CH160" s="88"/>
      <c r="CI160" s="88"/>
      <c r="CJ160" s="88"/>
      <c r="CK160" s="88"/>
      <c r="CL160" s="88"/>
      <c r="CM160" s="88"/>
      <c r="CN160" s="88"/>
      <c r="CO160" s="88"/>
      <c r="CP160" s="88"/>
      <c r="CQ160" s="88"/>
      <c r="CR160" s="88"/>
      <c r="CS160" s="88"/>
      <c r="CT160" s="88"/>
      <c r="CU160" s="88"/>
      <c r="CV160" s="88"/>
      <c r="CW160" s="88"/>
      <c r="CX160" s="88"/>
      <c r="CY160" s="88"/>
      <c r="CZ160" s="88"/>
      <c r="DA160" s="88"/>
      <c r="DB160" s="88"/>
      <c r="DC160" s="88"/>
      <c r="DD160" s="88"/>
      <c r="DE160" s="88"/>
      <c r="DF160" s="88"/>
      <c r="DG160" s="88"/>
      <c r="DH160" s="88"/>
      <c r="DI160" s="88"/>
      <c r="DJ160" s="88"/>
      <c r="DK160" s="88"/>
      <c r="DL160" s="88"/>
      <c r="DM160" s="88"/>
      <c r="DN160" s="88"/>
      <c r="DO160" s="88"/>
      <c r="DP160" s="88"/>
      <c r="DQ160" s="88"/>
      <c r="DR160" s="88"/>
      <c r="DS160" s="88"/>
      <c r="DT160" s="88"/>
      <c r="DU160" s="88"/>
      <c r="DV160" s="88"/>
      <c r="DW160" s="88"/>
      <c r="DX160" s="88"/>
      <c r="DY160" s="88"/>
      <c r="DZ160" s="88"/>
      <c r="EA160" s="88"/>
      <c r="EB160" s="88"/>
      <c r="EC160" s="88"/>
    </row>
    <row r="161" spans="1:134" ht="15.75" customHeight="1" x14ac:dyDescent="0.25">
      <c r="A161" s="94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77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  <c r="BD161" s="88"/>
      <c r="BE161" s="88"/>
      <c r="BF161" s="88"/>
      <c r="BG161" s="88"/>
      <c r="BH161" s="88"/>
      <c r="BI161" s="88"/>
      <c r="BJ161" s="88"/>
      <c r="BK161" s="88"/>
      <c r="BL161" s="88"/>
      <c r="BM161" s="88"/>
      <c r="BN161" s="88"/>
      <c r="BO161" s="88"/>
      <c r="BP161" s="88"/>
      <c r="BQ161" s="88"/>
      <c r="BR161" s="88"/>
      <c r="BS161" s="88"/>
      <c r="BT161" s="88"/>
      <c r="BU161" s="88"/>
      <c r="BV161" s="88"/>
      <c r="BW161" s="3"/>
      <c r="BX161" s="3" t="s">
        <v>247</v>
      </c>
      <c r="BY161" s="95">
        <f t="shared" ref="BY161:EC161" si="94">BY158+$BY$160*BY159</f>
        <v>62.311305114564021</v>
      </c>
      <c r="BZ161" s="95">
        <f t="shared" si="94"/>
        <v>0.5888382313545959</v>
      </c>
      <c r="CA161" s="95">
        <f t="shared" si="94"/>
        <v>891.42092182755937</v>
      </c>
      <c r="CB161" s="95">
        <f t="shared" si="94"/>
        <v>10.67983068182248</v>
      </c>
      <c r="CC161" s="95">
        <f t="shared" si="94"/>
        <v>26.452975755221033</v>
      </c>
      <c r="CD161" s="95">
        <f t="shared" si="94"/>
        <v>124.29410637697187</v>
      </c>
      <c r="CE161" s="95">
        <f t="shared" si="94"/>
        <v>35.581877823766732</v>
      </c>
      <c r="CF161" s="95">
        <f t="shared" si="94"/>
        <v>165.91158260693794</v>
      </c>
      <c r="CG161" s="95">
        <f t="shared" si="94"/>
        <v>58.613800377803528</v>
      </c>
      <c r="CH161" s="95">
        <f t="shared" si="94"/>
        <v>4.7857065744246006</v>
      </c>
      <c r="CI161" s="95">
        <f t="shared" si="94"/>
        <v>0.42541502005958637</v>
      </c>
      <c r="CJ161" s="95">
        <f t="shared" si="94"/>
        <v>2.7261710758121995</v>
      </c>
      <c r="CK161" s="95">
        <f t="shared" si="94"/>
        <v>84.88838843713377</v>
      </c>
      <c r="CL161" s="95">
        <f t="shared" si="94"/>
        <v>64.988261023717854</v>
      </c>
      <c r="CM161" s="95">
        <f t="shared" si="94"/>
        <v>107.18919867457433</v>
      </c>
      <c r="CN161" s="95">
        <f t="shared" si="94"/>
        <v>159.75287415150638</v>
      </c>
      <c r="CO161" s="95">
        <f t="shared" si="94"/>
        <v>7.2676726699021792</v>
      </c>
      <c r="CP161" s="95">
        <f t="shared" si="94"/>
        <v>0.77441458213665637</v>
      </c>
      <c r="CQ161" s="95">
        <f t="shared" si="94"/>
        <v>84.038219239610484</v>
      </c>
      <c r="CR161" s="95">
        <f t="shared" si="94"/>
        <v>79.646169193508356</v>
      </c>
      <c r="CS161" s="95">
        <f t="shared" si="94"/>
        <v>46.565515284198113</v>
      </c>
      <c r="CT161" s="95">
        <f t="shared" si="94"/>
        <v>57.936093393060304</v>
      </c>
      <c r="CU161" s="95">
        <f t="shared" si="94"/>
        <v>19.708834662958132</v>
      </c>
      <c r="CV161" s="95">
        <f t="shared" si="94"/>
        <v>127.70237016976263</v>
      </c>
      <c r="CW161" s="95">
        <f t="shared" si="94"/>
        <v>23.367236170240368</v>
      </c>
      <c r="CX161" s="95">
        <f t="shared" si="94"/>
        <v>115.12534010681662</v>
      </c>
      <c r="CY161" s="95">
        <f t="shared" si="94"/>
        <v>1.9536021709683318</v>
      </c>
      <c r="CZ161" s="95">
        <f t="shared" si="94"/>
        <v>1.4110354033807093</v>
      </c>
      <c r="DA161" s="95">
        <f t="shared" si="94"/>
        <v>24.108003800939699</v>
      </c>
      <c r="DB161" s="95">
        <f t="shared" si="94"/>
        <v>14.054808895487291</v>
      </c>
      <c r="DC161" s="95">
        <f t="shared" si="94"/>
        <v>2.0800411953261166</v>
      </c>
      <c r="DD161" s="95">
        <f t="shared" si="94"/>
        <v>6.3265351946043706</v>
      </c>
      <c r="DE161" s="95">
        <f t="shared" si="94"/>
        <v>1.690135984977895</v>
      </c>
      <c r="DF161" s="95">
        <f t="shared" si="94"/>
        <v>11.283954119182347</v>
      </c>
      <c r="DG161" s="95">
        <f t="shared" si="94"/>
        <v>1.7964405519951454</v>
      </c>
      <c r="DH161" s="95">
        <f t="shared" si="94"/>
        <v>400.90860040427714</v>
      </c>
      <c r="DI161" s="95">
        <f t="shared" si="94"/>
        <v>238.04457964481747</v>
      </c>
      <c r="DJ161" s="95">
        <f t="shared" si="94"/>
        <v>4.8093648193047924</v>
      </c>
      <c r="DK161" s="95">
        <f t="shared" si="94"/>
        <v>7.3418240503830035</v>
      </c>
      <c r="DL161" s="95">
        <f t="shared" si="94"/>
        <v>1795.5617119159031</v>
      </c>
      <c r="DM161" s="95">
        <f t="shared" si="94"/>
        <v>6.1045482438700933</v>
      </c>
      <c r="DN161" s="95">
        <f t="shared" si="94"/>
        <v>4.3834824785022217</v>
      </c>
      <c r="DO161" s="95">
        <f t="shared" si="94"/>
        <v>97.294835623629552</v>
      </c>
      <c r="DP161" s="95">
        <f t="shared" si="94"/>
        <v>16.384110150597962</v>
      </c>
      <c r="DQ161" s="95">
        <f t="shared" si="94"/>
        <v>18.597201285662685</v>
      </c>
      <c r="DR161" s="95">
        <f t="shared" si="94"/>
        <v>39.431587474359048</v>
      </c>
      <c r="DS161" s="95">
        <f t="shared" si="94"/>
        <v>327.41777603012656</v>
      </c>
      <c r="DT161" s="95">
        <f t="shared" si="94"/>
        <v>12.097715501239907</v>
      </c>
      <c r="DU161" s="95">
        <f t="shared" si="94"/>
        <v>9.8097812380214613</v>
      </c>
      <c r="DV161" s="95">
        <f t="shared" si="94"/>
        <v>21.285173678502563</v>
      </c>
      <c r="DW161" s="95">
        <f t="shared" si="94"/>
        <v>152.2692303817297</v>
      </c>
      <c r="DX161" s="95">
        <f t="shared" si="94"/>
        <v>138.6273511358963</v>
      </c>
      <c r="DY161" s="95">
        <f t="shared" si="94"/>
        <v>168.649169373029</v>
      </c>
      <c r="DZ161" s="95">
        <f t="shared" si="94"/>
        <v>134.33435451047461</v>
      </c>
      <c r="EA161" s="95">
        <f t="shared" si="94"/>
        <v>1.8040288419240795</v>
      </c>
      <c r="EB161" s="95">
        <f t="shared" si="94"/>
        <v>91.035354521823209</v>
      </c>
      <c r="EC161" s="95">
        <f t="shared" si="94"/>
        <v>93.348533819432816</v>
      </c>
      <c r="ED161" s="94"/>
    </row>
    <row r="162" spans="1:134" ht="15.75" customHeight="1" x14ac:dyDescent="0.25">
      <c r="B162" s="77"/>
      <c r="C162" s="77"/>
      <c r="D162" s="77"/>
      <c r="E162" s="77"/>
      <c r="F162" s="77"/>
      <c r="G162" s="3"/>
      <c r="H162" s="3"/>
      <c r="I162" s="3"/>
      <c r="J162" s="3"/>
      <c r="K162" s="3"/>
      <c r="L162" s="3"/>
      <c r="M162" s="77"/>
      <c r="N162" s="77"/>
      <c r="O162" s="77"/>
      <c r="P162" s="77"/>
      <c r="Q162" s="3" t="s">
        <v>248</v>
      </c>
      <c r="R162" s="88">
        <f>COLUMN()-2</f>
        <v>16</v>
      </c>
      <c r="S162" s="88"/>
      <c r="T162" s="88"/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  <c r="BD162" s="88"/>
      <c r="BE162" s="88"/>
      <c r="BF162" s="88"/>
      <c r="BG162" s="88"/>
      <c r="BH162" s="88"/>
      <c r="BI162" s="88"/>
      <c r="BJ162" s="88"/>
      <c r="BK162" s="88"/>
      <c r="BL162" s="88"/>
      <c r="BM162" s="88"/>
      <c r="BN162" s="88"/>
      <c r="BO162" s="88"/>
      <c r="BP162" s="88"/>
      <c r="BQ162" s="88"/>
      <c r="BR162" s="88"/>
      <c r="BS162" s="88"/>
      <c r="BT162" s="88"/>
      <c r="BU162" s="88"/>
      <c r="BV162" s="88"/>
      <c r="BW162" s="77"/>
      <c r="BX162" s="3" t="s">
        <v>249</v>
      </c>
      <c r="BY162" s="95">
        <f t="shared" ref="BY162:EC162" si="95">BY158-$BY$160*BY159</f>
        <v>-3.9217404887136702</v>
      </c>
      <c r="BZ162" s="95">
        <f t="shared" si="95"/>
        <v>-0.3306821167980824</v>
      </c>
      <c r="CA162" s="95">
        <f t="shared" si="95"/>
        <v>-488.7313598834578</v>
      </c>
      <c r="CB162" s="95">
        <f t="shared" si="95"/>
        <v>-7.7285487077372066</v>
      </c>
      <c r="CC162" s="95">
        <f t="shared" si="95"/>
        <v>-15.823557841551967</v>
      </c>
      <c r="CD162" s="95">
        <f t="shared" si="95"/>
        <v>50.909120882287297</v>
      </c>
      <c r="CE162" s="95">
        <f t="shared" si="95"/>
        <v>-13.346015754801211</v>
      </c>
      <c r="CF162" s="95">
        <f t="shared" si="95"/>
        <v>-53.807309102664419</v>
      </c>
      <c r="CG162" s="95">
        <f t="shared" si="95"/>
        <v>-12.242178756181886</v>
      </c>
      <c r="CH162" s="95">
        <f t="shared" si="95"/>
        <v>-0.77219306091108741</v>
      </c>
      <c r="CI162" s="95">
        <f t="shared" si="95"/>
        <v>-0.20072787810491949</v>
      </c>
      <c r="CJ162" s="95">
        <f t="shared" si="95"/>
        <v>-2.401846751487875</v>
      </c>
      <c r="CK162" s="95">
        <f t="shared" si="95"/>
        <v>42.544043995298765</v>
      </c>
      <c r="CL162" s="95">
        <f t="shared" si="95"/>
        <v>-27.473335853649814</v>
      </c>
      <c r="CM162" s="95">
        <f t="shared" si="95"/>
        <v>20.554044568668907</v>
      </c>
      <c r="CN162" s="95">
        <f t="shared" si="95"/>
        <v>-9.2603571447036046</v>
      </c>
      <c r="CO162" s="95">
        <f t="shared" si="95"/>
        <v>1.3261257797102286</v>
      </c>
      <c r="CP162" s="108">
        <f t="shared" si="95"/>
        <v>0.25674724453001024</v>
      </c>
      <c r="CQ162" s="108">
        <f t="shared" si="95"/>
        <v>25.317986803554987</v>
      </c>
      <c r="CR162" s="108">
        <f t="shared" si="95"/>
        <v>-52.172639781743648</v>
      </c>
      <c r="CS162" s="108">
        <f t="shared" si="95"/>
        <v>-7.915090431256953</v>
      </c>
      <c r="CT162" s="108">
        <f t="shared" si="95"/>
        <v>-11.939458215755348</v>
      </c>
      <c r="CU162" s="108">
        <f t="shared" si="95"/>
        <v>-11.222391080868578</v>
      </c>
      <c r="CV162" s="108">
        <f t="shared" si="95"/>
        <v>-53.345613413005864</v>
      </c>
      <c r="CW162" s="95">
        <f t="shared" si="95"/>
        <v>-8.4992631972673962</v>
      </c>
      <c r="CX162" s="95">
        <f t="shared" si="95"/>
        <v>-44.181421187897683</v>
      </c>
      <c r="CY162" s="95">
        <f t="shared" si="95"/>
        <v>-0.73738595475211555</v>
      </c>
      <c r="CZ162" s="95">
        <f t="shared" si="95"/>
        <v>-0.59346783581314178</v>
      </c>
      <c r="DA162" s="95">
        <f t="shared" si="95"/>
        <v>0.47307728014138384</v>
      </c>
      <c r="DB162" s="95">
        <f t="shared" si="95"/>
        <v>-2.5480521387305339</v>
      </c>
      <c r="DC162" s="95">
        <f t="shared" si="95"/>
        <v>-0.72868984397476533</v>
      </c>
      <c r="DD162" s="95">
        <f t="shared" si="95"/>
        <v>-1.1508595189286952</v>
      </c>
      <c r="DE162" s="95">
        <f t="shared" si="95"/>
        <v>2.4149729307820222E-2</v>
      </c>
      <c r="DF162" s="95">
        <f t="shared" si="95"/>
        <v>1.6349647997365713</v>
      </c>
      <c r="DG162" s="95">
        <f t="shared" si="95"/>
        <v>-1.0802243357789292</v>
      </c>
      <c r="DH162" s="95">
        <f t="shared" si="95"/>
        <v>-301.77599821231757</v>
      </c>
      <c r="DI162" s="95">
        <f t="shared" si="95"/>
        <v>-179.37554941939851</v>
      </c>
      <c r="DJ162" s="95">
        <f t="shared" si="95"/>
        <v>-0.99855400849398168</v>
      </c>
      <c r="DK162" s="95">
        <f t="shared" si="95"/>
        <v>-3.31524890257398</v>
      </c>
      <c r="DL162" s="95">
        <f t="shared" si="95"/>
        <v>-818.50279560086096</v>
      </c>
      <c r="DM162" s="95">
        <f t="shared" si="95"/>
        <v>-6.1995052380731774E-2</v>
      </c>
      <c r="DN162" s="95">
        <f t="shared" si="95"/>
        <v>-1.4081916983603777</v>
      </c>
      <c r="DO162" s="95">
        <f t="shared" si="95"/>
        <v>15.161304727247632</v>
      </c>
      <c r="DP162" s="95">
        <f t="shared" si="95"/>
        <v>9.9267006602128482</v>
      </c>
      <c r="DQ162" s="95">
        <f t="shared" si="95"/>
        <v>-19.266107836187267</v>
      </c>
      <c r="DR162" s="95">
        <f t="shared" si="95"/>
        <v>-24.97014008809975</v>
      </c>
      <c r="DS162" s="95">
        <f t="shared" si="95"/>
        <v>-150.06277603012651</v>
      </c>
      <c r="DT162" s="95">
        <f t="shared" si="95"/>
        <v>-5.4837971843818059</v>
      </c>
      <c r="DU162" s="95">
        <f t="shared" si="95"/>
        <v>-5.906794891448234</v>
      </c>
      <c r="DV162" s="95">
        <f t="shared" si="95"/>
        <v>-11.380970553502561</v>
      </c>
      <c r="DW162" s="95">
        <f t="shared" si="95"/>
        <v>9.0804294822157772</v>
      </c>
      <c r="DX162" s="95">
        <f t="shared" si="95"/>
        <v>32.732089423544153</v>
      </c>
      <c r="DY162" s="95">
        <f t="shared" si="95"/>
        <v>-3.5042394627977416</v>
      </c>
      <c r="DZ162" s="95">
        <f t="shared" si="95"/>
        <v>-33.909864432731325</v>
      </c>
      <c r="EA162" s="95">
        <f t="shared" si="95"/>
        <v>-6.7315446267821599E-3</v>
      </c>
      <c r="EB162" s="95">
        <f t="shared" si="95"/>
        <v>-31.347761716228618</v>
      </c>
      <c r="EC162" s="95">
        <f t="shared" si="95"/>
        <v>-52.895118853446462</v>
      </c>
      <c r="ED162" s="94"/>
    </row>
    <row r="163" spans="1:134" ht="15.75" customHeight="1" x14ac:dyDescent="0.25">
      <c r="B163" s="77"/>
      <c r="C163" s="77"/>
      <c r="D163" s="77"/>
      <c r="E163" s="77"/>
      <c r="F163" s="77"/>
      <c r="G163" s="3"/>
      <c r="H163" s="3"/>
      <c r="I163" s="3"/>
      <c r="J163" s="3"/>
      <c r="K163" s="3"/>
      <c r="L163" s="3"/>
      <c r="M163" s="77"/>
      <c r="N163" s="77"/>
      <c r="O163" s="77"/>
      <c r="P163" s="77"/>
      <c r="Q163" s="77"/>
      <c r="R163" s="88"/>
      <c r="S163" s="88"/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  <c r="BE163" s="88"/>
      <c r="BF163" s="88"/>
      <c r="BG163" s="88"/>
      <c r="BH163" s="88"/>
      <c r="BI163" s="88"/>
      <c r="BJ163" s="88"/>
      <c r="BK163" s="88"/>
      <c r="BL163" s="88"/>
      <c r="BM163" s="88"/>
      <c r="BN163" s="88"/>
      <c r="BO163" s="88"/>
      <c r="BP163" s="88"/>
      <c r="BQ163" s="88"/>
      <c r="BR163" s="88"/>
      <c r="BS163" s="88"/>
      <c r="BT163" s="88"/>
      <c r="BU163" s="88"/>
      <c r="BV163" s="88"/>
      <c r="BW163" s="93"/>
      <c r="BX163" s="93" t="s">
        <v>250</v>
      </c>
      <c r="BY163" s="88"/>
      <c r="BZ163" s="88"/>
      <c r="CA163" s="88"/>
      <c r="CB163" s="88"/>
      <c r="CC163" s="88"/>
      <c r="CD163" s="88"/>
      <c r="CE163" s="88"/>
      <c r="CF163" s="88"/>
      <c r="CG163" s="88"/>
      <c r="CH163" s="88"/>
      <c r="CI163" s="88"/>
      <c r="CJ163" s="88"/>
      <c r="CK163" s="88"/>
      <c r="CL163" s="88"/>
      <c r="CM163" s="88"/>
      <c r="CN163" s="88"/>
      <c r="CO163" s="88"/>
      <c r="CP163" s="109"/>
      <c r="CQ163" s="109"/>
      <c r="CR163" s="109"/>
      <c r="CS163" s="109"/>
      <c r="CT163" s="109"/>
      <c r="CU163" s="109"/>
      <c r="CV163" s="109"/>
      <c r="CW163" s="88"/>
      <c r="CX163" s="88"/>
      <c r="CY163" s="88"/>
      <c r="CZ163" s="88"/>
      <c r="DA163" s="88"/>
      <c r="DB163" s="88"/>
      <c r="DC163" s="88"/>
      <c r="DD163" s="88"/>
      <c r="DE163" s="88"/>
      <c r="DF163" s="88"/>
      <c r="DG163" s="88"/>
      <c r="DH163" s="88"/>
      <c r="DI163" s="88"/>
      <c r="DJ163" s="88"/>
      <c r="DK163" s="88"/>
      <c r="DL163" s="88"/>
      <c r="DM163" s="88"/>
      <c r="DN163" s="88"/>
      <c r="DO163" s="88"/>
      <c r="DP163" s="88"/>
      <c r="DQ163" s="88"/>
      <c r="DR163" s="88"/>
      <c r="DS163" s="88"/>
      <c r="DT163" s="88"/>
      <c r="DU163" s="88"/>
      <c r="DV163" s="88"/>
      <c r="DW163" s="88"/>
      <c r="DX163" s="88"/>
      <c r="DY163" s="88"/>
      <c r="DZ163" s="88"/>
      <c r="EA163" s="88"/>
      <c r="EB163" s="88"/>
      <c r="EC163" s="88"/>
    </row>
    <row r="164" spans="1:134" ht="15.75" customHeight="1" x14ac:dyDescent="0.25">
      <c r="B164" s="77"/>
      <c r="C164" s="77"/>
      <c r="D164" s="77"/>
      <c r="E164" s="77"/>
      <c r="F164" s="77"/>
      <c r="G164" s="3"/>
      <c r="H164" s="3"/>
      <c r="I164" s="3"/>
      <c r="J164" s="3"/>
      <c r="K164" s="3"/>
      <c r="L164" s="3"/>
      <c r="M164" s="77"/>
      <c r="N164" s="77"/>
      <c r="O164" s="77"/>
      <c r="P164" s="77"/>
      <c r="Q164" s="93" t="s">
        <v>251</v>
      </c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F164" s="88"/>
      <c r="BG164" s="88"/>
      <c r="BH164" s="88"/>
      <c r="BI164" s="88"/>
      <c r="BJ164" s="88"/>
      <c r="BK164" s="88"/>
      <c r="BL164" s="88"/>
      <c r="BM164" s="88"/>
      <c r="BN164" s="88"/>
      <c r="BO164" s="88"/>
      <c r="BP164" s="88"/>
      <c r="BQ164" s="88"/>
      <c r="BR164" s="88"/>
      <c r="BS164" s="88"/>
      <c r="BT164" s="88"/>
      <c r="BU164" s="88"/>
      <c r="BV164" s="88"/>
      <c r="BW164" s="3"/>
      <c r="BX164" s="3" t="s">
        <v>252</v>
      </c>
      <c r="BY164" s="88">
        <f t="shared" ref="BY164:EC164" si="96">QUARTILE(BY6:BY153,1)</f>
        <v>21.273</v>
      </c>
      <c r="BZ164" s="88">
        <f t="shared" si="96"/>
        <v>1.8586145210042551E-2</v>
      </c>
      <c r="CA164" s="88">
        <f t="shared" si="96"/>
        <v>68.775204593824583</v>
      </c>
      <c r="CB164" s="88">
        <f t="shared" si="96"/>
        <v>0.51516207700000005</v>
      </c>
      <c r="CC164" s="88">
        <f t="shared" si="96"/>
        <v>9.1700000000000011E-3</v>
      </c>
      <c r="CD164" s="88">
        <f t="shared" si="96"/>
        <v>80.22654</v>
      </c>
      <c r="CE164" s="88">
        <f t="shared" si="96"/>
        <v>4.7</v>
      </c>
      <c r="CF164" s="88">
        <f t="shared" si="96"/>
        <v>15</v>
      </c>
      <c r="CG164" s="88">
        <f t="shared" si="96"/>
        <v>15.275</v>
      </c>
      <c r="CH164" s="88">
        <f t="shared" si="96"/>
        <v>1</v>
      </c>
      <c r="CI164" s="88">
        <f t="shared" si="96"/>
        <v>5.5555555555555601E-2</v>
      </c>
      <c r="CJ164" s="88">
        <f t="shared" si="96"/>
        <v>-1</v>
      </c>
      <c r="CK164" s="88">
        <f t="shared" si="96"/>
        <v>58.9</v>
      </c>
      <c r="CL164" s="88">
        <f t="shared" si="96"/>
        <v>3.9384999999999999</v>
      </c>
      <c r="CM164" s="88">
        <f t="shared" si="96"/>
        <v>55.75</v>
      </c>
      <c r="CN164" s="88">
        <f t="shared" si="96"/>
        <v>59.3</v>
      </c>
      <c r="CO164" s="88">
        <f t="shared" si="96"/>
        <v>3.6</v>
      </c>
      <c r="CP164" s="109">
        <f t="shared" si="96"/>
        <v>0.47931760000000001</v>
      </c>
      <c r="CQ164" s="109">
        <f t="shared" si="96"/>
        <v>49.986815</v>
      </c>
      <c r="CR164" s="109">
        <f t="shared" si="96"/>
        <v>0</v>
      </c>
      <c r="CS164" s="109">
        <f t="shared" si="96"/>
        <v>12.5716225</v>
      </c>
      <c r="CT164" s="109">
        <f t="shared" si="96"/>
        <v>13.702</v>
      </c>
      <c r="CU164" s="109">
        <f t="shared" si="96"/>
        <v>0.61273999999999995</v>
      </c>
      <c r="CV164" s="109">
        <f t="shared" si="96"/>
        <v>9.5749999999999993</v>
      </c>
      <c r="CW164" s="88">
        <f t="shared" si="96"/>
        <v>3.95</v>
      </c>
      <c r="CX164" s="88">
        <f t="shared" si="96"/>
        <v>11.775</v>
      </c>
      <c r="CY164" s="88">
        <f t="shared" si="96"/>
        <v>0</v>
      </c>
      <c r="CZ164" s="88">
        <f t="shared" si="96"/>
        <v>0</v>
      </c>
      <c r="DA164" s="88">
        <f t="shared" si="96"/>
        <v>9.75</v>
      </c>
      <c r="DB164" s="88">
        <f t="shared" si="96"/>
        <v>3</v>
      </c>
      <c r="DC164" s="88">
        <f t="shared" si="96"/>
        <v>0</v>
      </c>
      <c r="DD164" s="88">
        <f t="shared" si="96"/>
        <v>1</v>
      </c>
      <c r="DE164" s="88">
        <f t="shared" si="96"/>
        <v>0.66666666666666696</v>
      </c>
      <c r="DF164" s="88">
        <f t="shared" si="96"/>
        <v>5</v>
      </c>
      <c r="DG164" s="88">
        <f t="shared" si="96"/>
        <v>0</v>
      </c>
      <c r="DH164" s="88">
        <f t="shared" si="96"/>
        <v>0.28735853750000001</v>
      </c>
      <c r="DI164" s="88">
        <f t="shared" si="96"/>
        <v>0</v>
      </c>
      <c r="DJ164" s="88">
        <f t="shared" si="96"/>
        <v>2</v>
      </c>
      <c r="DK164" s="88">
        <f t="shared" si="96"/>
        <v>1.0161337243033421</v>
      </c>
      <c r="DL164" s="88">
        <f t="shared" si="96"/>
        <v>203.95993795513343</v>
      </c>
      <c r="DM164" s="88">
        <f t="shared" si="96"/>
        <v>2</v>
      </c>
      <c r="DN164" s="88">
        <f t="shared" si="96"/>
        <v>1.0249999999999999</v>
      </c>
      <c r="DO164" s="88">
        <f t="shared" si="96"/>
        <v>49</v>
      </c>
      <c r="DP164" s="88">
        <f t="shared" si="96"/>
        <v>13</v>
      </c>
      <c r="DQ164" s="88">
        <f t="shared" si="96"/>
        <v>-1.91914652860999</v>
      </c>
      <c r="DR164" s="88">
        <f t="shared" si="96"/>
        <v>4.9686625827697319E-2</v>
      </c>
      <c r="DS164" s="88">
        <f t="shared" si="96"/>
        <v>23.664999997500001</v>
      </c>
      <c r="DT164" s="88">
        <f t="shared" si="96"/>
        <v>1.2474165562121948</v>
      </c>
      <c r="DU164" s="88">
        <f t="shared" si="96"/>
        <v>0.38726614860483849</v>
      </c>
      <c r="DV164" s="88">
        <f t="shared" si="96"/>
        <v>1.2785</v>
      </c>
      <c r="DW164" s="88">
        <f t="shared" si="96"/>
        <v>70.949999999999989</v>
      </c>
      <c r="DX164" s="88">
        <f t="shared" si="96"/>
        <v>75.8</v>
      </c>
      <c r="DY164" s="88">
        <f t="shared" si="96"/>
        <v>78.951943588256853</v>
      </c>
      <c r="DZ164" s="88">
        <f t="shared" si="96"/>
        <v>21.932050782499999</v>
      </c>
      <c r="EA164" s="88">
        <f t="shared" si="96"/>
        <v>1</v>
      </c>
      <c r="EB164" s="88">
        <f t="shared" si="96"/>
        <v>16.62227377</v>
      </c>
      <c r="EC164" s="88">
        <f t="shared" si="96"/>
        <v>3.3525</v>
      </c>
    </row>
    <row r="165" spans="1:134" ht="15.75" customHeight="1" x14ac:dyDescent="0.25">
      <c r="B165" s="77"/>
      <c r="C165" s="77"/>
      <c r="D165" s="77"/>
      <c r="E165" s="77"/>
      <c r="F165" s="77"/>
      <c r="G165" s="3"/>
      <c r="H165" s="3"/>
      <c r="I165" s="3"/>
      <c r="J165" s="3"/>
      <c r="K165" s="3"/>
      <c r="L165" s="3"/>
      <c r="M165" s="77"/>
      <c r="N165" s="77"/>
      <c r="O165" s="77"/>
      <c r="P165" s="77"/>
      <c r="Q165" s="3">
        <v>1</v>
      </c>
      <c r="R165" s="88">
        <f t="shared" ref="R165:BV169" si="97">IF(R173&gt;1,1,IF(R173&lt;0,0,R173))</f>
        <v>0.68665413920922558</v>
      </c>
      <c r="S165" s="88">
        <f t="shared" si="97"/>
        <v>0.74212688996164966</v>
      </c>
      <c r="T165" s="88">
        <f t="shared" si="97"/>
        <v>0.21198842691924283</v>
      </c>
      <c r="U165" s="88">
        <f t="shared" si="97"/>
        <v>0.14155266273045145</v>
      </c>
      <c r="V165" s="88">
        <f t="shared" si="97"/>
        <v>9.3722345854714145E-2</v>
      </c>
      <c r="W165" s="88">
        <f t="shared" si="97"/>
        <v>0.88351368987828449</v>
      </c>
      <c r="X165" s="88">
        <f t="shared" si="97"/>
        <v>0.5998437499999999</v>
      </c>
      <c r="Y165" s="88">
        <f t="shared" si="97"/>
        <v>0.83882352941176463</v>
      </c>
      <c r="Z165" s="88">
        <f t="shared" si="97"/>
        <v>0.56314999999999993</v>
      </c>
      <c r="AA165" s="88">
        <f t="shared" si="97"/>
        <v>0.79166666666666663</v>
      </c>
      <c r="AB165" s="88">
        <f t="shared" si="97"/>
        <v>0.22390347034806776</v>
      </c>
      <c r="AC165" s="88">
        <f t="shared" si="97"/>
        <v>0.9375</v>
      </c>
      <c r="AD165" s="88">
        <f t="shared" si="97"/>
        <v>0.83909836065573684</v>
      </c>
      <c r="AE165" s="88">
        <f t="shared" si="97"/>
        <v>0.57104654618399309</v>
      </c>
      <c r="AF165" s="88">
        <f t="shared" si="97"/>
        <v>0.92599999999999993</v>
      </c>
      <c r="AG165" s="88">
        <f t="shared" si="97"/>
        <v>0.93332182221071092</v>
      </c>
      <c r="AH165" s="88">
        <f t="shared" si="97"/>
        <v>0.76576086956521749</v>
      </c>
      <c r="AI165" s="88">
        <f t="shared" si="97"/>
        <v>1</v>
      </c>
      <c r="AJ165" s="88">
        <f t="shared" si="97"/>
        <v>1</v>
      </c>
      <c r="AK165" s="88">
        <f t="shared" si="97"/>
        <v>0.41606459838504051</v>
      </c>
      <c r="AL165" s="88">
        <f t="shared" si="97"/>
        <v>0.27760420955331044</v>
      </c>
      <c r="AM165" s="88">
        <f t="shared" si="97"/>
        <v>0.12947207026939814</v>
      </c>
      <c r="AN165" s="88">
        <f t="shared" si="97"/>
        <v>8.1976339919430929E-2</v>
      </c>
      <c r="AO165" s="88">
        <f t="shared" si="97"/>
        <v>0.14008220110474098</v>
      </c>
      <c r="AP165" s="88">
        <f t="shared" si="97"/>
        <v>0.41582865168539329</v>
      </c>
      <c r="AQ165" s="88">
        <f t="shared" si="97"/>
        <v>0.15066213686472985</v>
      </c>
      <c r="AR165" s="88">
        <f t="shared" si="97"/>
        <v>0.78749999999999998</v>
      </c>
      <c r="AS165" s="88">
        <f t="shared" si="97"/>
        <v>0.72499999999999998</v>
      </c>
      <c r="AT165" s="88">
        <f t="shared" si="97"/>
        <v>0.59078947368421053</v>
      </c>
      <c r="AU165" s="88">
        <f t="shared" si="97"/>
        <v>0.77083333333333337</v>
      </c>
      <c r="AV165" s="88">
        <f t="shared" si="97"/>
        <v>0.85</v>
      </c>
      <c r="AW165" s="88">
        <f t="shared" si="97"/>
        <v>0.7416666666666667</v>
      </c>
      <c r="AX165" s="96">
        <f t="shared" si="97"/>
        <v>1</v>
      </c>
      <c r="AY165" s="88">
        <f t="shared" si="97"/>
        <v>0.875</v>
      </c>
      <c r="AZ165" s="88">
        <f t="shared" si="97"/>
        <v>0.65</v>
      </c>
      <c r="BA165" s="88">
        <f t="shared" si="97"/>
        <v>0.35836233347164426</v>
      </c>
      <c r="BB165" s="88">
        <f t="shared" si="97"/>
        <v>0.36829202353708079</v>
      </c>
      <c r="BC165" s="88">
        <f t="shared" si="97"/>
        <v>0.65833333333333333</v>
      </c>
      <c r="BD165" s="88">
        <f t="shared" si="97"/>
        <v>0.18754266713571247</v>
      </c>
      <c r="BE165" s="88">
        <f t="shared" si="97"/>
        <v>0.2277195767627852</v>
      </c>
      <c r="BF165" s="96">
        <f t="shared" si="97"/>
        <v>0.25</v>
      </c>
      <c r="BG165" s="88">
        <f t="shared" si="97"/>
        <v>0.26049342105263162</v>
      </c>
      <c r="BH165" s="88">
        <f t="shared" si="97"/>
        <v>0.45677361853832443</v>
      </c>
      <c r="BI165" s="88">
        <f t="shared" si="97"/>
        <v>0.92142857142857137</v>
      </c>
      <c r="BJ165" s="88">
        <f t="shared" si="97"/>
        <v>0.32104740460190562</v>
      </c>
      <c r="BK165" s="88">
        <f t="shared" si="97"/>
        <v>0.22360074917104095</v>
      </c>
      <c r="BL165" s="88">
        <f t="shared" si="97"/>
        <v>0.55904634875140746</v>
      </c>
      <c r="BM165" s="88">
        <f t="shared" si="97"/>
        <v>0.36267220189467986</v>
      </c>
      <c r="BN165" s="88">
        <f t="shared" si="97"/>
        <v>0.42461721046119616</v>
      </c>
      <c r="BO165" s="88">
        <f t="shared" si="97"/>
        <v>0.33371602446759235</v>
      </c>
      <c r="BP165" s="88">
        <f t="shared" si="97"/>
        <v>0.94241612618496717</v>
      </c>
      <c r="BQ165" s="88">
        <f t="shared" si="97"/>
        <v>0.9620504461580256</v>
      </c>
      <c r="BR165" s="88">
        <f t="shared" si="97"/>
        <v>0.98874607043600904</v>
      </c>
      <c r="BS165" s="88">
        <f t="shared" si="97"/>
        <v>0.77745618351614876</v>
      </c>
      <c r="BT165" s="88" t="e">
        <f t="shared" si="97"/>
        <v>#DIV/0!</v>
      </c>
      <c r="BU165" s="88">
        <f t="shared" si="97"/>
        <v>0.15116709667812983</v>
      </c>
      <c r="BV165" s="88">
        <f t="shared" si="97"/>
        <v>0.41790578404569023</v>
      </c>
      <c r="BW165" s="3"/>
      <c r="BX165" s="3" t="s">
        <v>253</v>
      </c>
      <c r="BY165" s="88">
        <f t="shared" ref="BY165:EC165" si="98">QUARTILE(BY6:BY153,3)</f>
        <v>35.96</v>
      </c>
      <c r="BZ165" s="88">
        <f t="shared" si="98"/>
        <v>0.25396629877808452</v>
      </c>
      <c r="CA165" s="88">
        <f t="shared" si="98"/>
        <v>237.55932864787769</v>
      </c>
      <c r="CB165" s="88">
        <f t="shared" si="98"/>
        <v>1.4655234639999999</v>
      </c>
      <c r="CC165" s="88">
        <f t="shared" si="98"/>
        <v>8.8628999999999962</v>
      </c>
      <c r="CD165" s="88">
        <f t="shared" si="98"/>
        <v>97.102474999999998</v>
      </c>
      <c r="CE165" s="88">
        <f t="shared" si="98"/>
        <v>17.600000000000001</v>
      </c>
      <c r="CF165" s="88">
        <f t="shared" si="98"/>
        <v>91.4</v>
      </c>
      <c r="CG165" s="88">
        <f t="shared" si="98"/>
        <v>31.924999999999997</v>
      </c>
      <c r="CH165" s="88">
        <f t="shared" si="98"/>
        <v>3</v>
      </c>
      <c r="CI165" s="88">
        <f t="shared" si="98"/>
        <v>0.132779037540942</v>
      </c>
      <c r="CJ165" s="88">
        <f t="shared" si="98"/>
        <v>1</v>
      </c>
      <c r="CK165" s="88">
        <f t="shared" si="98"/>
        <v>68.724999999999994</v>
      </c>
      <c r="CL165" s="88">
        <f t="shared" si="98"/>
        <v>29.9575</v>
      </c>
      <c r="CM165" s="88">
        <f t="shared" si="98"/>
        <v>76</v>
      </c>
      <c r="CN165" s="88">
        <f t="shared" si="98"/>
        <v>97.6</v>
      </c>
      <c r="CO165" s="88">
        <f t="shared" si="98"/>
        <v>5</v>
      </c>
      <c r="CP165" s="109">
        <f t="shared" si="98"/>
        <v>0.57301875000000002</v>
      </c>
      <c r="CQ165" s="109">
        <f t="shared" si="98"/>
        <v>61.032624999999996</v>
      </c>
      <c r="CR165" s="109">
        <f t="shared" si="98"/>
        <v>21.274999999999999</v>
      </c>
      <c r="CS165" s="109">
        <f t="shared" si="98"/>
        <v>25.277172499999999</v>
      </c>
      <c r="CT165" s="109">
        <f t="shared" si="98"/>
        <v>29.778420000000001</v>
      </c>
      <c r="CU165" s="109">
        <f t="shared" si="98"/>
        <v>6.0273824999999999</v>
      </c>
      <c r="CV165" s="109">
        <f t="shared" si="98"/>
        <v>57.225000000000001</v>
      </c>
      <c r="CW165" s="88">
        <f t="shared" si="98"/>
        <v>9.625</v>
      </c>
      <c r="CX165" s="88">
        <f t="shared" si="98"/>
        <v>55.475000000000001</v>
      </c>
      <c r="CY165" s="88">
        <f t="shared" si="98"/>
        <v>1</v>
      </c>
      <c r="CZ165" s="88">
        <f t="shared" si="98"/>
        <v>0.5</v>
      </c>
      <c r="DA165" s="88">
        <f t="shared" si="98"/>
        <v>15</v>
      </c>
      <c r="DB165" s="88">
        <f t="shared" si="98"/>
        <v>8</v>
      </c>
      <c r="DC165" s="88">
        <f t="shared" si="98"/>
        <v>1</v>
      </c>
      <c r="DD165" s="88">
        <f t="shared" si="98"/>
        <v>4</v>
      </c>
      <c r="DE165" s="88">
        <f t="shared" si="98"/>
        <v>1</v>
      </c>
      <c r="DF165" s="88">
        <f t="shared" si="98"/>
        <v>8</v>
      </c>
      <c r="DG165" s="88">
        <f t="shared" si="98"/>
        <v>1</v>
      </c>
      <c r="DH165" s="88">
        <f t="shared" si="98"/>
        <v>14.324382674999999</v>
      </c>
      <c r="DI165" s="88">
        <f t="shared" si="98"/>
        <v>12.310191305</v>
      </c>
      <c r="DJ165" s="88">
        <f t="shared" si="98"/>
        <v>3</v>
      </c>
      <c r="DK165" s="88">
        <f t="shared" si="98"/>
        <v>2.38048531919577</v>
      </c>
      <c r="DL165" s="88">
        <f t="shared" si="98"/>
        <v>658.40522162481295</v>
      </c>
      <c r="DM165" s="88">
        <f t="shared" si="98"/>
        <v>4</v>
      </c>
      <c r="DN165" s="88">
        <f t="shared" si="98"/>
        <v>1.3640000000000001</v>
      </c>
      <c r="DO165" s="88">
        <f t="shared" si="98"/>
        <v>64</v>
      </c>
      <c r="DP165" s="88">
        <f t="shared" si="98"/>
        <v>14</v>
      </c>
      <c r="DQ165" s="88">
        <f t="shared" si="98"/>
        <v>-2.44107446765E-2</v>
      </c>
      <c r="DR165" s="88">
        <f t="shared" si="98"/>
        <v>9.7297858049084596</v>
      </c>
      <c r="DS165" s="88">
        <f t="shared" si="98"/>
        <v>124.0491667</v>
      </c>
      <c r="DT165" s="88">
        <f t="shared" si="98"/>
        <v>4.250485233461335</v>
      </c>
      <c r="DU165" s="88">
        <f t="shared" si="98"/>
        <v>2.5020272674625046</v>
      </c>
      <c r="DV165" s="88">
        <f t="shared" si="98"/>
        <v>6.6294750000000002</v>
      </c>
      <c r="DW165" s="88">
        <f t="shared" si="98"/>
        <v>98</v>
      </c>
      <c r="DX165" s="88">
        <f t="shared" si="98"/>
        <v>100</v>
      </c>
      <c r="DY165" s="88">
        <f t="shared" si="98"/>
        <v>100</v>
      </c>
      <c r="DZ165" s="88">
        <f t="shared" si="98"/>
        <v>73.176524999999998</v>
      </c>
      <c r="EA165" s="88">
        <f t="shared" si="98"/>
        <v>1</v>
      </c>
      <c r="EB165" s="88">
        <f t="shared" si="98"/>
        <v>37.681859512499997</v>
      </c>
      <c r="EC165" s="88">
        <f t="shared" si="98"/>
        <v>23.104999999999997</v>
      </c>
    </row>
    <row r="166" spans="1:134" ht="15.75" customHeight="1" x14ac:dyDescent="0.25">
      <c r="A166" s="94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>
        <v>2</v>
      </c>
      <c r="R166" s="88">
        <f t="shared" si="97"/>
        <v>0.32987369577155418</v>
      </c>
      <c r="S166" s="88">
        <f t="shared" si="97"/>
        <v>0.34464499560967571</v>
      </c>
      <c r="T166" s="88">
        <f t="shared" si="97"/>
        <v>0.14115502714142186</v>
      </c>
      <c r="U166" s="88">
        <f t="shared" si="97"/>
        <v>9.0533754437885049E-3</v>
      </c>
      <c r="V166" s="88">
        <f t="shared" si="97"/>
        <v>0.14742419649712429</v>
      </c>
      <c r="W166" s="88">
        <f t="shared" si="97"/>
        <v>0.68383349184540243</v>
      </c>
      <c r="X166" s="88">
        <f t="shared" si="97"/>
        <v>8.7708333333333346E-2</v>
      </c>
      <c r="Y166" s="88">
        <f t="shared" si="97"/>
        <v>0.41627272727272724</v>
      </c>
      <c r="Z166" s="88">
        <f t="shared" si="97"/>
        <v>0.33160000000000006</v>
      </c>
      <c r="AA166" s="88">
        <f t="shared" si="97"/>
        <v>0.75555555555555554</v>
      </c>
      <c r="AB166" s="88">
        <f t="shared" si="97"/>
        <v>9.0312129798610308E-2</v>
      </c>
      <c r="AC166" s="88">
        <f t="shared" si="97"/>
        <v>0.46666666666666667</v>
      </c>
      <c r="AD166" s="88">
        <f t="shared" si="97"/>
        <v>0.63584699453551885</v>
      </c>
      <c r="AE166" s="88">
        <f t="shared" si="97"/>
        <v>0.18842474785935845</v>
      </c>
      <c r="AF166" s="88">
        <f t="shared" si="97"/>
        <v>0.61066666666666658</v>
      </c>
      <c r="AG166" s="88">
        <f t="shared" si="97"/>
        <v>0.72091283202394318</v>
      </c>
      <c r="AH166" s="88">
        <f t="shared" si="97"/>
        <v>0.57971014492753625</v>
      </c>
      <c r="AI166" s="88">
        <f t="shared" si="97"/>
        <v>1</v>
      </c>
      <c r="AJ166" s="88">
        <f t="shared" si="97"/>
        <v>1</v>
      </c>
      <c r="AK166" s="88">
        <f t="shared" si="97"/>
        <v>3.4548802946593002E-2</v>
      </c>
      <c r="AL166" s="88">
        <f t="shared" si="97"/>
        <v>0.52403769943839351</v>
      </c>
      <c r="AM166" s="88">
        <f t="shared" si="97"/>
        <v>0.37147998611251165</v>
      </c>
      <c r="AN166" s="88">
        <f t="shared" si="97"/>
        <v>0.13502853775997159</v>
      </c>
      <c r="AO166" s="88">
        <f t="shared" si="97"/>
        <v>0.53883609518573783</v>
      </c>
      <c r="AP166" s="88">
        <f t="shared" si="97"/>
        <v>0.17565543071161047</v>
      </c>
      <c r="AQ166" s="88">
        <f t="shared" si="97"/>
        <v>0.50586332015992974</v>
      </c>
      <c r="AR166" s="88">
        <f t="shared" si="97"/>
        <v>0.46666666666666667</v>
      </c>
      <c r="AS166" s="88">
        <f t="shared" si="97"/>
        <v>0.23333333333333334</v>
      </c>
      <c r="AT166" s="88">
        <f t="shared" si="97"/>
        <v>0.3052631578947369</v>
      </c>
      <c r="AU166" s="88">
        <f t="shared" si="97"/>
        <v>0.44444444444444442</v>
      </c>
      <c r="AV166" s="88">
        <f t="shared" si="97"/>
        <v>0.4</v>
      </c>
      <c r="AW166" s="88">
        <f t="shared" si="97"/>
        <v>0.46666666666666662</v>
      </c>
      <c r="AX166" s="96">
        <f t="shared" si="97"/>
        <v>1</v>
      </c>
      <c r="AY166" s="88">
        <f t="shared" si="97"/>
        <v>0.53333333333333333</v>
      </c>
      <c r="AZ166" s="88">
        <f t="shared" si="97"/>
        <v>0.13333333333333333</v>
      </c>
      <c r="BA166" s="88">
        <f t="shared" si="97"/>
        <v>1.0988222427256488E-2</v>
      </c>
      <c r="BB166" s="88">
        <f t="shared" si="97"/>
        <v>1.7769200898767146E-2</v>
      </c>
      <c r="BC166" s="88">
        <f t="shared" si="97"/>
        <v>0.19999999999999998</v>
      </c>
      <c r="BD166" s="88">
        <f t="shared" si="97"/>
        <v>0.26818010571167067</v>
      </c>
      <c r="BE166" s="88">
        <f t="shared" si="97"/>
        <v>0.42183309211087322</v>
      </c>
      <c r="BF166" s="96">
        <f t="shared" si="97"/>
        <v>0.75</v>
      </c>
      <c r="BG166" s="88">
        <f t="shared" si="97"/>
        <v>0.14698076923076919</v>
      </c>
      <c r="BH166" s="88">
        <f t="shared" si="97"/>
        <v>0.38131313131313127</v>
      </c>
      <c r="BI166" s="88">
        <f t="shared" si="97"/>
        <v>0.79047619047619044</v>
      </c>
      <c r="BJ166" s="88">
        <f t="shared" si="97"/>
        <v>0.36489746226549485</v>
      </c>
      <c r="BK166" s="88">
        <f t="shared" si="97"/>
        <v>4.0197062586963032E-2</v>
      </c>
      <c r="BL166" s="88">
        <f t="shared" si="97"/>
        <v>0.33615197393085372</v>
      </c>
      <c r="BM166" s="88">
        <f t="shared" si="97"/>
        <v>0.13394996236397622</v>
      </c>
      <c r="BN166" s="88">
        <f t="shared" si="97"/>
        <v>0.14245336550526141</v>
      </c>
      <c r="BO166" s="88">
        <f t="shared" si="97"/>
        <v>0.11953774359488825</v>
      </c>
      <c r="BP166" s="88">
        <f t="shared" si="97"/>
        <v>0.78130279295289506</v>
      </c>
      <c r="BQ166" s="88">
        <f t="shared" si="97"/>
        <v>0.80638025381301681</v>
      </c>
      <c r="BR166" s="88">
        <f t="shared" si="97"/>
        <v>0.86072695737404448</v>
      </c>
      <c r="BS166" s="88">
        <f t="shared" si="97"/>
        <v>0.37188213338241388</v>
      </c>
      <c r="BT166" s="88" t="e">
        <f t="shared" si="97"/>
        <v>#DIV/0!</v>
      </c>
      <c r="BU166" s="88">
        <f t="shared" si="97"/>
        <v>0.40040676150395677</v>
      </c>
      <c r="BV166" s="88">
        <f t="shared" si="97"/>
        <v>0.13421472042884219</v>
      </c>
      <c r="BW166" s="3"/>
      <c r="BX166" s="3" t="s">
        <v>247</v>
      </c>
      <c r="BY166" s="95">
        <f t="shared" ref="BY166:EC166" si="99">BY165+1.5*(BY165-BY164)</f>
        <v>57.990500000000004</v>
      </c>
      <c r="BZ166" s="95">
        <f t="shared" si="99"/>
        <v>0.6070365291301475</v>
      </c>
      <c r="CA166" s="95">
        <f t="shared" si="99"/>
        <v>490.73551472895736</v>
      </c>
      <c r="CB166" s="95">
        <f t="shared" si="99"/>
        <v>2.8910655444999995</v>
      </c>
      <c r="CC166" s="95">
        <f t="shared" si="99"/>
        <v>22.143494999999991</v>
      </c>
      <c r="CD166" s="95">
        <f t="shared" si="99"/>
        <v>122.4163775</v>
      </c>
      <c r="CE166" s="95">
        <f t="shared" si="99"/>
        <v>36.950000000000003</v>
      </c>
      <c r="CF166" s="95">
        <f t="shared" si="99"/>
        <v>206</v>
      </c>
      <c r="CG166" s="95">
        <f t="shared" si="99"/>
        <v>56.899999999999991</v>
      </c>
      <c r="CH166" s="95">
        <f t="shared" si="99"/>
        <v>6</v>
      </c>
      <c r="CI166" s="95">
        <f t="shared" si="99"/>
        <v>0.24861426051902158</v>
      </c>
      <c r="CJ166" s="95">
        <f t="shared" si="99"/>
        <v>4</v>
      </c>
      <c r="CK166" s="95">
        <f t="shared" si="99"/>
        <v>83.462499999999991</v>
      </c>
      <c r="CL166" s="95">
        <f t="shared" si="99"/>
        <v>68.98599999999999</v>
      </c>
      <c r="CM166" s="95">
        <f t="shared" si="99"/>
        <v>106.375</v>
      </c>
      <c r="CN166" s="95">
        <f t="shared" si="99"/>
        <v>155.04999999999998</v>
      </c>
      <c r="CO166" s="95">
        <f t="shared" si="99"/>
        <v>7.1</v>
      </c>
      <c r="CP166" s="108">
        <f t="shared" si="99"/>
        <v>0.71357047500000004</v>
      </c>
      <c r="CQ166" s="108">
        <f t="shared" si="99"/>
        <v>77.601339999999993</v>
      </c>
      <c r="CR166" s="108">
        <f t="shared" si="99"/>
        <v>53.1875</v>
      </c>
      <c r="CS166" s="108">
        <f t="shared" si="99"/>
        <v>44.335497499999995</v>
      </c>
      <c r="CT166" s="108">
        <f t="shared" si="99"/>
        <v>53.893050000000002</v>
      </c>
      <c r="CU166" s="108">
        <f t="shared" si="99"/>
        <v>14.149346250000001</v>
      </c>
      <c r="CV166" s="108">
        <f t="shared" si="99"/>
        <v>128.70000000000002</v>
      </c>
      <c r="CW166" s="95">
        <f t="shared" si="99"/>
        <v>18.137499999999999</v>
      </c>
      <c r="CX166" s="95">
        <f t="shared" si="99"/>
        <v>121.02500000000001</v>
      </c>
      <c r="CY166" s="95">
        <f t="shared" si="99"/>
        <v>2.5</v>
      </c>
      <c r="CZ166" s="95">
        <f t="shared" si="99"/>
        <v>1.25</v>
      </c>
      <c r="DA166" s="95">
        <f t="shared" si="99"/>
        <v>22.875</v>
      </c>
      <c r="DB166" s="95">
        <f t="shared" si="99"/>
        <v>15.5</v>
      </c>
      <c r="DC166" s="95">
        <f t="shared" si="99"/>
        <v>2.5</v>
      </c>
      <c r="DD166" s="95">
        <f t="shared" si="99"/>
        <v>8.5</v>
      </c>
      <c r="DE166" s="95">
        <f t="shared" si="99"/>
        <v>1.4999999999999996</v>
      </c>
      <c r="DF166" s="95">
        <f t="shared" si="99"/>
        <v>12.5</v>
      </c>
      <c r="DG166" s="95">
        <f t="shared" si="99"/>
        <v>2.5</v>
      </c>
      <c r="DH166" s="95">
        <f t="shared" si="99"/>
        <v>35.379918881249999</v>
      </c>
      <c r="DI166" s="95">
        <f t="shared" si="99"/>
        <v>30.775478262499998</v>
      </c>
      <c r="DJ166" s="95">
        <f t="shared" si="99"/>
        <v>4.5</v>
      </c>
      <c r="DK166" s="95">
        <f t="shared" si="99"/>
        <v>4.4270127115344113</v>
      </c>
      <c r="DL166" s="95">
        <f t="shared" si="99"/>
        <v>1340.073147129332</v>
      </c>
      <c r="DM166" s="95">
        <f t="shared" si="99"/>
        <v>7</v>
      </c>
      <c r="DN166" s="95">
        <f t="shared" si="99"/>
        <v>1.8725000000000005</v>
      </c>
      <c r="DO166" s="95">
        <f t="shared" si="99"/>
        <v>86.5</v>
      </c>
      <c r="DP166" s="95">
        <f t="shared" si="99"/>
        <v>15.5</v>
      </c>
      <c r="DQ166" s="95">
        <f t="shared" si="99"/>
        <v>2.8176929312237351</v>
      </c>
      <c r="DR166" s="95">
        <f t="shared" si="99"/>
        <v>24.249934573529604</v>
      </c>
      <c r="DS166" s="95">
        <f t="shared" si="99"/>
        <v>274.62541675374996</v>
      </c>
      <c r="DT166" s="95">
        <f t="shared" si="99"/>
        <v>8.7550882493350457</v>
      </c>
      <c r="DU166" s="95">
        <f t="shared" si="99"/>
        <v>5.6741689457490034</v>
      </c>
      <c r="DV166" s="95">
        <f t="shared" si="99"/>
        <v>14.6559375</v>
      </c>
      <c r="DW166" s="95">
        <f t="shared" si="99"/>
        <v>138.57500000000002</v>
      </c>
      <c r="DX166" s="95">
        <f t="shared" si="99"/>
        <v>136.30000000000001</v>
      </c>
      <c r="DY166" s="95">
        <f t="shared" si="99"/>
        <v>131.57208461761473</v>
      </c>
      <c r="DZ166" s="95">
        <f t="shared" si="99"/>
        <v>150.04323632625</v>
      </c>
      <c r="EA166" s="95">
        <f t="shared" si="99"/>
        <v>1</v>
      </c>
      <c r="EB166" s="95">
        <f t="shared" si="99"/>
        <v>69.271238126249997</v>
      </c>
      <c r="EC166" s="95">
        <f t="shared" si="99"/>
        <v>52.733749999999993</v>
      </c>
      <c r="ED166" s="94"/>
    </row>
    <row r="167" spans="1:134" ht="15.75" customHeight="1" x14ac:dyDescent="0.25">
      <c r="A167" s="94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>
        <v>3</v>
      </c>
      <c r="R167" s="88">
        <f t="shared" si="97"/>
        <v>0.39256156247290386</v>
      </c>
      <c r="S167" s="88">
        <f t="shared" si="97"/>
        <v>0.40606208681869327</v>
      </c>
      <c r="T167" s="88">
        <f t="shared" si="97"/>
        <v>8.6159147749747811E-2</v>
      </c>
      <c r="U167" s="88">
        <f t="shared" si="97"/>
        <v>0</v>
      </c>
      <c r="V167" s="88">
        <f t="shared" si="97"/>
        <v>0.30860773279359327</v>
      </c>
      <c r="W167" s="88">
        <f t="shared" si="97"/>
        <v>0.62408725045594937</v>
      </c>
      <c r="X167" s="88">
        <f t="shared" si="97"/>
        <v>0.26671875</v>
      </c>
      <c r="Y167" s="88">
        <f t="shared" si="97"/>
        <v>0.46360000000000007</v>
      </c>
      <c r="Z167" s="88">
        <f t="shared" si="97"/>
        <v>0.57510000000000006</v>
      </c>
      <c r="AA167" s="88">
        <f t="shared" si="97"/>
        <v>0.79999999999999993</v>
      </c>
      <c r="AB167" s="88">
        <f t="shared" si="97"/>
        <v>9.3398393688572501E-2</v>
      </c>
      <c r="AC167" s="88">
        <f t="shared" si="97"/>
        <v>0.8</v>
      </c>
      <c r="AD167" s="88">
        <f t="shared" si="97"/>
        <v>0.68918032786885197</v>
      </c>
      <c r="AE167" s="88">
        <f t="shared" si="97"/>
        <v>0.36358988446058965</v>
      </c>
      <c r="AF167" s="88">
        <f t="shared" si="97"/>
        <v>0.83800000000000008</v>
      </c>
      <c r="AG167" s="88">
        <f t="shared" si="97"/>
        <v>0.80774410774410776</v>
      </c>
      <c r="AH167" s="88">
        <f t="shared" si="97"/>
        <v>0.50679347826086962</v>
      </c>
      <c r="AI167" s="88">
        <f t="shared" si="97"/>
        <v>1</v>
      </c>
      <c r="AJ167" s="88">
        <f t="shared" si="97"/>
        <v>1</v>
      </c>
      <c r="AK167" s="88">
        <f t="shared" si="97"/>
        <v>2.1319467013324666E-2</v>
      </c>
      <c r="AL167" s="88">
        <f t="shared" si="97"/>
        <v>0.48448224337579782</v>
      </c>
      <c r="AM167" s="88">
        <f t="shared" si="97"/>
        <v>0.24486349546920594</v>
      </c>
      <c r="AN167" s="88">
        <f t="shared" si="97"/>
        <v>0.16125800149319952</v>
      </c>
      <c r="AO167" s="88">
        <f t="shared" si="97"/>
        <v>0.32710280373831785</v>
      </c>
      <c r="AP167" s="88">
        <f t="shared" si="97"/>
        <v>0.35561797752809005</v>
      </c>
      <c r="AQ167" s="88">
        <f t="shared" si="97"/>
        <v>0.33209457117104624</v>
      </c>
      <c r="AR167" s="88">
        <f t="shared" si="97"/>
        <v>0.6</v>
      </c>
      <c r="AS167" s="88">
        <f t="shared" si="97"/>
        <v>0.47499999999999998</v>
      </c>
      <c r="AT167" s="88">
        <f t="shared" si="97"/>
        <v>0.57894736842105265</v>
      </c>
      <c r="AU167" s="88">
        <f t="shared" si="97"/>
        <v>0.68611111111111112</v>
      </c>
      <c r="AV167" s="88">
        <f t="shared" si="97"/>
        <v>0.85</v>
      </c>
      <c r="AW167" s="88">
        <f t="shared" si="97"/>
        <v>0.31666666666666665</v>
      </c>
      <c r="AX167" s="96">
        <f t="shared" si="97"/>
        <v>1</v>
      </c>
      <c r="AY167" s="88">
        <f t="shared" si="97"/>
        <v>0.8928571428571429</v>
      </c>
      <c r="AZ167" s="88">
        <f t="shared" si="97"/>
        <v>0.05</v>
      </c>
      <c r="BA167" s="88">
        <f t="shared" si="97"/>
        <v>3.7756999051654161E-3</v>
      </c>
      <c r="BB167" s="88">
        <f t="shared" si="97"/>
        <v>1.0183392807692338E-2</v>
      </c>
      <c r="BC167" s="88">
        <f t="shared" si="97"/>
        <v>0.78333333333333333</v>
      </c>
      <c r="BD167" s="88">
        <f t="shared" si="97"/>
        <v>0.18008488380371354</v>
      </c>
      <c r="BE167" s="88">
        <f t="shared" si="97"/>
        <v>0.2378696780163353</v>
      </c>
      <c r="BF167" s="96">
        <f t="shared" si="97"/>
        <v>0.75</v>
      </c>
      <c r="BG167" s="88">
        <f t="shared" si="97"/>
        <v>3.1355263157894664E-2</v>
      </c>
      <c r="BH167" s="88">
        <f t="shared" si="97"/>
        <v>0.4907407407407407</v>
      </c>
      <c r="BI167" s="88">
        <f t="shared" si="97"/>
        <v>0.87142857142857133</v>
      </c>
      <c r="BJ167" s="88">
        <f t="shared" si="97"/>
        <v>0.584260299671018</v>
      </c>
      <c r="BK167" s="88">
        <f t="shared" si="97"/>
        <v>0.16699280664829688</v>
      </c>
      <c r="BL167" s="88">
        <f t="shared" si="97"/>
        <v>0.32833674674239138</v>
      </c>
      <c r="BM167" s="88">
        <f t="shared" si="97"/>
        <v>0.19408203158235279</v>
      </c>
      <c r="BN167" s="88">
        <f t="shared" si="97"/>
        <v>9.8807475133976863E-2</v>
      </c>
      <c r="BO167" s="88">
        <f t="shared" si="97"/>
        <v>0.13078152346524882</v>
      </c>
      <c r="BP167" s="88">
        <f t="shared" si="97"/>
        <v>0.82834199960508159</v>
      </c>
      <c r="BQ167" s="88">
        <f t="shared" si="97"/>
        <v>0.77343113284433573</v>
      </c>
      <c r="BR167" s="88">
        <f t="shared" si="97"/>
        <v>0.94346283311494794</v>
      </c>
      <c r="BS167" s="88">
        <f t="shared" si="97"/>
        <v>0.46960960537037139</v>
      </c>
      <c r="BT167" s="88" t="e">
        <f t="shared" si="97"/>
        <v>#DIV/0!</v>
      </c>
      <c r="BU167" s="88">
        <f t="shared" si="97"/>
        <v>0.19258415096786016</v>
      </c>
      <c r="BV167" s="88">
        <f t="shared" si="97"/>
        <v>9.2563524878125691E-2</v>
      </c>
      <c r="BW167" s="3"/>
      <c r="BX167" s="3" t="s">
        <v>249</v>
      </c>
      <c r="BY167" s="95">
        <f t="shared" ref="BY167:EC167" si="100">BY164-1.5*(BY165-BY164)</f>
        <v>-0.75750000000000384</v>
      </c>
      <c r="BZ167" s="95">
        <f t="shared" si="100"/>
        <v>-0.33448408514202044</v>
      </c>
      <c r="CA167" s="95">
        <f t="shared" si="100"/>
        <v>-184.40098148725508</v>
      </c>
      <c r="CB167" s="95">
        <f t="shared" si="100"/>
        <v>-0.91038000349999959</v>
      </c>
      <c r="CC167" s="95">
        <f t="shared" si="100"/>
        <v>-13.271424999999995</v>
      </c>
      <c r="CD167" s="95">
        <f t="shared" si="100"/>
        <v>54.912637500000002</v>
      </c>
      <c r="CE167" s="95">
        <f t="shared" si="100"/>
        <v>-14.650000000000002</v>
      </c>
      <c r="CF167" s="95">
        <f t="shared" si="100"/>
        <v>-99.600000000000009</v>
      </c>
      <c r="CG167" s="95">
        <f t="shared" si="100"/>
        <v>-9.6999999999999975</v>
      </c>
      <c r="CH167" s="95">
        <f t="shared" si="100"/>
        <v>-2</v>
      </c>
      <c r="CI167" s="95">
        <f t="shared" si="100"/>
        <v>-6.027966742252399E-2</v>
      </c>
      <c r="CJ167" s="95">
        <f t="shared" si="100"/>
        <v>-4</v>
      </c>
      <c r="CK167" s="95">
        <f t="shared" si="100"/>
        <v>44.162500000000009</v>
      </c>
      <c r="CL167" s="95">
        <f t="shared" si="100"/>
        <v>-35.089999999999996</v>
      </c>
      <c r="CM167" s="95">
        <f t="shared" si="100"/>
        <v>25.375</v>
      </c>
      <c r="CN167" s="95">
        <f t="shared" si="100"/>
        <v>1.8500000000000014</v>
      </c>
      <c r="CO167" s="95">
        <f t="shared" si="100"/>
        <v>1.5000000000000004</v>
      </c>
      <c r="CP167" s="108">
        <f t="shared" si="100"/>
        <v>0.33876587499999999</v>
      </c>
      <c r="CQ167" s="108">
        <f t="shared" si="100"/>
        <v>33.41810000000001</v>
      </c>
      <c r="CR167" s="108">
        <f t="shared" si="100"/>
        <v>-31.912499999999998</v>
      </c>
      <c r="CS167" s="108">
        <f t="shared" si="100"/>
        <v>-6.4867024999999963</v>
      </c>
      <c r="CT167" s="108">
        <f t="shared" si="100"/>
        <v>-10.412629999999998</v>
      </c>
      <c r="CU167" s="108">
        <f t="shared" si="100"/>
        <v>-7.5092237500000012</v>
      </c>
      <c r="CV167" s="108">
        <f t="shared" si="100"/>
        <v>-61.900000000000006</v>
      </c>
      <c r="CW167" s="95">
        <f t="shared" si="100"/>
        <v>-4.5624999999999991</v>
      </c>
      <c r="CX167" s="95">
        <f t="shared" si="100"/>
        <v>-53.775000000000013</v>
      </c>
      <c r="CY167" s="95">
        <f t="shared" si="100"/>
        <v>-1.5</v>
      </c>
      <c r="CZ167" s="95">
        <f t="shared" si="100"/>
        <v>-0.75</v>
      </c>
      <c r="DA167" s="95">
        <f t="shared" si="100"/>
        <v>1.875</v>
      </c>
      <c r="DB167" s="95">
        <f t="shared" si="100"/>
        <v>-4.5</v>
      </c>
      <c r="DC167" s="95">
        <f t="shared" si="100"/>
        <v>-1.5</v>
      </c>
      <c r="DD167" s="95">
        <f t="shared" si="100"/>
        <v>-3.5</v>
      </c>
      <c r="DE167" s="95">
        <f t="shared" si="100"/>
        <v>0.16666666666666741</v>
      </c>
      <c r="DF167" s="95">
        <f t="shared" si="100"/>
        <v>0.5</v>
      </c>
      <c r="DG167" s="95">
        <f t="shared" si="100"/>
        <v>-1.5</v>
      </c>
      <c r="DH167" s="95">
        <f t="shared" si="100"/>
        <v>-20.768177668749999</v>
      </c>
      <c r="DI167" s="95">
        <f t="shared" si="100"/>
        <v>-18.465286957499998</v>
      </c>
      <c r="DJ167" s="95">
        <f t="shared" si="100"/>
        <v>0.5</v>
      </c>
      <c r="DK167" s="95">
        <f t="shared" si="100"/>
        <v>-1.0303936680352996</v>
      </c>
      <c r="DL167" s="95">
        <f t="shared" si="100"/>
        <v>-477.70798754938573</v>
      </c>
      <c r="DM167" s="95">
        <f t="shared" si="100"/>
        <v>-1</v>
      </c>
      <c r="DN167" s="95">
        <f t="shared" si="100"/>
        <v>0.51649999999999963</v>
      </c>
      <c r="DO167" s="95">
        <f t="shared" si="100"/>
        <v>26.5</v>
      </c>
      <c r="DP167" s="95">
        <f t="shared" si="100"/>
        <v>11.5</v>
      </c>
      <c r="DQ167" s="95">
        <f t="shared" si="100"/>
        <v>-4.7612502045102252</v>
      </c>
      <c r="DR167" s="95">
        <f t="shared" si="100"/>
        <v>-14.470462142793448</v>
      </c>
      <c r="DS167" s="95">
        <f t="shared" si="100"/>
        <v>-126.91125005624998</v>
      </c>
      <c r="DT167" s="95">
        <f t="shared" si="100"/>
        <v>-3.2571864596615159</v>
      </c>
      <c r="DU167" s="95">
        <f t="shared" si="100"/>
        <v>-2.7848755296816603</v>
      </c>
      <c r="DV167" s="95">
        <f t="shared" si="100"/>
        <v>-6.7479625000000008</v>
      </c>
      <c r="DW167" s="95">
        <f t="shared" si="100"/>
        <v>30.374999999999972</v>
      </c>
      <c r="DX167" s="95">
        <f t="shared" si="100"/>
        <v>39.499999999999993</v>
      </c>
      <c r="DY167" s="95">
        <f t="shared" si="100"/>
        <v>47.379858970642132</v>
      </c>
      <c r="DZ167" s="95">
        <f t="shared" si="100"/>
        <v>-54.934660543749999</v>
      </c>
      <c r="EA167" s="95">
        <f t="shared" si="100"/>
        <v>1</v>
      </c>
      <c r="EB167" s="95">
        <f t="shared" si="100"/>
        <v>-14.967104843749997</v>
      </c>
      <c r="EC167" s="95">
        <f t="shared" si="100"/>
        <v>-26.276249999999997</v>
      </c>
      <c r="ED167" s="94"/>
    </row>
    <row r="168" spans="1:134" ht="15.75" customHeight="1" x14ac:dyDescent="0.25">
      <c r="B168" s="77"/>
      <c r="C168" s="77"/>
      <c r="D168" s="77"/>
      <c r="E168" s="77"/>
      <c r="F168" s="77"/>
      <c r="G168" s="3"/>
      <c r="H168" s="3"/>
      <c r="I168" s="3"/>
      <c r="J168" s="3"/>
      <c r="K168" s="3"/>
      <c r="L168" s="3"/>
      <c r="M168" s="77"/>
      <c r="N168" s="77"/>
      <c r="O168" s="77"/>
      <c r="P168" s="77"/>
      <c r="Q168" s="3">
        <v>4</v>
      </c>
      <c r="R168" s="88">
        <f t="shared" si="97"/>
        <v>0.59397371574060209</v>
      </c>
      <c r="S168" s="88">
        <f t="shared" si="97"/>
        <v>0.59225014415321742</v>
      </c>
      <c r="T168" s="88">
        <f t="shared" si="97"/>
        <v>7.2215936157669761E-2</v>
      </c>
      <c r="U168" s="88">
        <f t="shared" si="97"/>
        <v>0</v>
      </c>
      <c r="V168" s="88">
        <f t="shared" si="97"/>
        <v>0.10537343409256467</v>
      </c>
      <c r="W168" s="88">
        <f t="shared" si="97"/>
        <v>0.85195683138419642</v>
      </c>
      <c r="X168" s="88">
        <f t="shared" si="97"/>
        <v>0.40378289473684209</v>
      </c>
      <c r="Y168" s="88">
        <f t="shared" si="97"/>
        <v>0.82533333333333347</v>
      </c>
      <c r="Z168" s="88">
        <f t="shared" si="97"/>
        <v>0.43381818181818183</v>
      </c>
      <c r="AA168" s="88">
        <f t="shared" si="97"/>
        <v>0.71212121212121204</v>
      </c>
      <c r="AB168" s="88">
        <f t="shared" si="97"/>
        <v>0.20696852979646521</v>
      </c>
      <c r="AC168" s="88">
        <f t="shared" si="97"/>
        <v>0.75</v>
      </c>
      <c r="AD168" s="88">
        <f t="shared" si="97"/>
        <v>0.71177347242921007</v>
      </c>
      <c r="AE168" s="88">
        <f t="shared" si="97"/>
        <v>0.5383466530683233</v>
      </c>
      <c r="AF168" s="88">
        <f t="shared" si="97"/>
        <v>0.72090909090909094</v>
      </c>
      <c r="AG168" s="88">
        <f t="shared" si="97"/>
        <v>0.89960208142026332</v>
      </c>
      <c r="AH168" s="88">
        <f t="shared" si="97"/>
        <v>0.62700228832951921</v>
      </c>
      <c r="AI168" s="88">
        <f t="shared" si="97"/>
        <v>1</v>
      </c>
      <c r="AJ168" s="88">
        <f t="shared" si="97"/>
        <v>1</v>
      </c>
      <c r="AK168" s="88">
        <f t="shared" si="97"/>
        <v>0.18545119705340701</v>
      </c>
      <c r="AL168" s="88">
        <f t="shared" si="97"/>
        <v>0.22938217721990509</v>
      </c>
      <c r="AM168" s="88">
        <f t="shared" si="97"/>
        <v>0.17255333193896602</v>
      </c>
      <c r="AN168" s="88">
        <f t="shared" si="97"/>
        <v>1.2140637565163516E-2</v>
      </c>
      <c r="AO168" s="88">
        <f t="shared" si="97"/>
        <v>0.2388187220512675</v>
      </c>
      <c r="AP168" s="88">
        <f t="shared" si="97"/>
        <v>0.57175689479060265</v>
      </c>
      <c r="AQ168" s="88">
        <f t="shared" si="97"/>
        <v>0.25732258450832945</v>
      </c>
      <c r="AR168" s="88">
        <f t="shared" si="97"/>
        <v>0.86363636363636365</v>
      </c>
      <c r="AS168" s="88">
        <f t="shared" si="97"/>
        <v>0.47727272727272729</v>
      </c>
      <c r="AT168" s="88">
        <f t="shared" si="97"/>
        <v>0.59090909090909083</v>
      </c>
      <c r="AU168" s="88">
        <f t="shared" si="97"/>
        <v>0.89393939393939392</v>
      </c>
      <c r="AV168" s="88">
        <f t="shared" si="97"/>
        <v>0.63636363636363635</v>
      </c>
      <c r="AW168" s="88">
        <f t="shared" si="97"/>
        <v>0.98484848484848486</v>
      </c>
      <c r="AX168" s="96">
        <f t="shared" si="97"/>
        <v>1</v>
      </c>
      <c r="AY168" s="88">
        <f t="shared" si="97"/>
        <v>0.79220779220779225</v>
      </c>
      <c r="AZ168" s="88">
        <f t="shared" si="97"/>
        <v>0.36363636363636365</v>
      </c>
      <c r="BA168" s="88">
        <f t="shared" si="97"/>
        <v>2.4831003259051612E-3</v>
      </c>
      <c r="BB168" s="88">
        <f t="shared" si="97"/>
        <v>3.2488646117538093E-2</v>
      </c>
      <c r="BC168" s="88">
        <f t="shared" si="97"/>
        <v>0.72727272727272718</v>
      </c>
      <c r="BD168" s="88">
        <f t="shared" si="97"/>
        <v>0.2472605632266397</v>
      </c>
      <c r="BE168" s="88">
        <f t="shared" si="97"/>
        <v>0.38523445489136215</v>
      </c>
      <c r="BF168" s="96">
        <f t="shared" si="97"/>
        <v>0.75</v>
      </c>
      <c r="BG168" s="88">
        <f t="shared" si="97"/>
        <v>8.8613636363636339E-2</v>
      </c>
      <c r="BH168" s="88">
        <f t="shared" si="97"/>
        <v>0.43813131313131309</v>
      </c>
      <c r="BI168" s="88">
        <f t="shared" si="97"/>
        <v>0.88311688311688308</v>
      </c>
      <c r="BJ168" s="88">
        <f t="shared" si="97"/>
        <v>0.35416688139780061</v>
      </c>
      <c r="BK168" s="88">
        <f t="shared" si="97"/>
        <v>6.1712765535866215E-2</v>
      </c>
      <c r="BL168" s="88">
        <f t="shared" si="97"/>
        <v>0.31931369867373988</v>
      </c>
      <c r="BM168" s="88">
        <f t="shared" si="97"/>
        <v>0.20615202281867506</v>
      </c>
      <c r="BN168" s="88">
        <f t="shared" si="97"/>
        <v>0.15091865705660376</v>
      </c>
      <c r="BO168" s="88">
        <f t="shared" si="97"/>
        <v>0.20209348907517583</v>
      </c>
      <c r="BP168" s="88">
        <f t="shared" si="97"/>
        <v>0.923290031892678</v>
      </c>
      <c r="BQ168" s="88">
        <f t="shared" si="97"/>
        <v>0.89552528427834055</v>
      </c>
      <c r="BR168" s="88">
        <f t="shared" si="97"/>
        <v>0.99988968957812674</v>
      </c>
      <c r="BS168" s="88">
        <f t="shared" si="97"/>
        <v>0.59874896154459167</v>
      </c>
      <c r="BT168" s="88" t="e">
        <f t="shared" si="97"/>
        <v>#DIV/0!</v>
      </c>
      <c r="BU168" s="88">
        <f t="shared" si="97"/>
        <v>0.2443023940051583</v>
      </c>
      <c r="BV168" s="88">
        <f t="shared" si="97"/>
        <v>0.35473355215679736</v>
      </c>
      <c r="BW168" s="3"/>
      <c r="BX168" s="3" t="s">
        <v>254</v>
      </c>
      <c r="BY168" s="88">
        <f t="shared" ref="BY168:CB168" si="101">PERCENTILE(BY6:BY153,0.025)</f>
        <v>12.957800000000001</v>
      </c>
      <c r="BZ168" s="88">
        <f t="shared" si="101"/>
        <v>-0.13738966814916148</v>
      </c>
      <c r="CA168" s="88">
        <f t="shared" si="101"/>
        <v>23.358940924516354</v>
      </c>
      <c r="CB168" s="88">
        <f t="shared" si="101"/>
        <v>0.17049261630000001</v>
      </c>
      <c r="CC168" s="88">
        <f>PERCENTILE(CC6:CC153,0.975)</f>
        <v>23.4739115</v>
      </c>
      <c r="CD168" s="88">
        <f t="shared" ref="CD168:CR168" si="102">PERCENTILE(CD6:CD153,0.025)</f>
        <v>60.474099499999994</v>
      </c>
      <c r="CE168" s="88">
        <f t="shared" si="102"/>
        <v>1.7</v>
      </c>
      <c r="CF168" s="88">
        <f t="shared" si="102"/>
        <v>3.9200000000000004</v>
      </c>
      <c r="CG168" s="88">
        <f t="shared" si="102"/>
        <v>3.1</v>
      </c>
      <c r="CH168" s="88">
        <f t="shared" si="102"/>
        <v>0</v>
      </c>
      <c r="CI168" s="88">
        <f t="shared" si="102"/>
        <v>1.85185185185185E-2</v>
      </c>
      <c r="CJ168" s="88">
        <f t="shared" si="102"/>
        <v>-1</v>
      </c>
      <c r="CK168" s="88">
        <f t="shared" si="102"/>
        <v>47.472500000000004</v>
      </c>
      <c r="CL168" s="88">
        <f t="shared" si="102"/>
        <v>0.33845000000000003</v>
      </c>
      <c r="CM168" s="88">
        <f t="shared" si="102"/>
        <v>33.674999999999997</v>
      </c>
      <c r="CN168" s="88">
        <f t="shared" si="102"/>
        <v>14.340000000000002</v>
      </c>
      <c r="CO168" s="88">
        <f t="shared" si="102"/>
        <v>2.52</v>
      </c>
      <c r="CP168" s="109">
        <f t="shared" si="102"/>
        <v>0.31078357500000003</v>
      </c>
      <c r="CQ168" s="109">
        <f t="shared" si="102"/>
        <v>31.166667499999999</v>
      </c>
      <c r="CR168" s="109">
        <f t="shared" si="102"/>
        <v>0</v>
      </c>
      <c r="CS168" s="109">
        <f>PERCENTILE(CS6:CS153,0.975)</f>
        <v>38.026387499999998</v>
      </c>
      <c r="CT168" s="109">
        <f t="shared" ref="CT168:EA168" si="103">PERCENTILE(CT6:CT153,0.025)</f>
        <v>8.9578950000000006</v>
      </c>
      <c r="CU168" s="109">
        <f t="shared" si="103"/>
        <v>3.4331750000000001E-2</v>
      </c>
      <c r="CV168" s="109">
        <f t="shared" si="103"/>
        <v>1.1025000000000003</v>
      </c>
      <c r="CW168" s="88">
        <f t="shared" si="103"/>
        <v>0.46750000000000008</v>
      </c>
      <c r="CX168" s="88">
        <f t="shared" si="103"/>
        <v>2.0062500000000005</v>
      </c>
      <c r="CY168" s="88">
        <f t="shared" si="103"/>
        <v>0</v>
      </c>
      <c r="CZ168" s="88">
        <f t="shared" si="103"/>
        <v>0</v>
      </c>
      <c r="DA168" s="88">
        <f t="shared" si="103"/>
        <v>4.6750000000000007</v>
      </c>
      <c r="DB168" s="88">
        <f t="shared" si="103"/>
        <v>0</v>
      </c>
      <c r="DC168" s="88">
        <f t="shared" si="103"/>
        <v>0</v>
      </c>
      <c r="DD168" s="88">
        <f t="shared" si="103"/>
        <v>1</v>
      </c>
      <c r="DE168" s="88">
        <f t="shared" si="103"/>
        <v>0</v>
      </c>
      <c r="DF168" s="88">
        <f t="shared" si="103"/>
        <v>3</v>
      </c>
      <c r="DG168" s="88">
        <f t="shared" si="103"/>
        <v>0</v>
      </c>
      <c r="DH168" s="88">
        <f t="shared" si="103"/>
        <v>0</v>
      </c>
      <c r="DI168" s="88">
        <f t="shared" si="103"/>
        <v>0</v>
      </c>
      <c r="DJ168" s="88">
        <f t="shared" si="103"/>
        <v>0</v>
      </c>
      <c r="DK168" s="88">
        <f t="shared" si="103"/>
        <v>0.38761573435567148</v>
      </c>
      <c r="DL168" s="88">
        <f t="shared" si="103"/>
        <v>50.028376864311376</v>
      </c>
      <c r="DM168" s="88">
        <f t="shared" si="103"/>
        <v>1</v>
      </c>
      <c r="DN168" s="88">
        <f t="shared" si="103"/>
        <v>1</v>
      </c>
      <c r="DO168" s="88">
        <f t="shared" si="103"/>
        <v>29</v>
      </c>
      <c r="DP168" s="88">
        <f t="shared" si="103"/>
        <v>11</v>
      </c>
      <c r="DQ168" s="88">
        <f t="shared" si="103"/>
        <v>-8.0417493254632255</v>
      </c>
      <c r="DR168" s="88">
        <f t="shared" si="103"/>
        <v>0</v>
      </c>
      <c r="DS168" s="88">
        <f t="shared" si="103"/>
        <v>1.201666666875</v>
      </c>
      <c r="DT168" s="88">
        <f t="shared" si="103"/>
        <v>0.64527631531116469</v>
      </c>
      <c r="DU168" s="88">
        <f t="shared" si="103"/>
        <v>8.1859549574347767E-2</v>
      </c>
      <c r="DV168" s="88">
        <f t="shared" si="103"/>
        <v>0.18318250000000003</v>
      </c>
      <c r="DW168" s="88">
        <f t="shared" si="103"/>
        <v>24.035</v>
      </c>
      <c r="DX168" s="88">
        <f t="shared" si="103"/>
        <v>38.650000000000006</v>
      </c>
      <c r="DY168" s="88">
        <f t="shared" si="103"/>
        <v>13.369022250175489</v>
      </c>
      <c r="DZ168" s="88">
        <f t="shared" si="103"/>
        <v>4.5290409617500007</v>
      </c>
      <c r="EA168" s="88">
        <f t="shared" si="103"/>
        <v>0</v>
      </c>
      <c r="EB168" s="88">
        <f t="shared" ref="EB168:EC168" si="104">PERCENTILE(EB6:EB153,0.975)</f>
        <v>86.485174900749939</v>
      </c>
      <c r="EC168" s="88">
        <f t="shared" si="104"/>
        <v>84.039999999999978</v>
      </c>
    </row>
    <row r="169" spans="1:134" ht="15.75" customHeight="1" x14ac:dyDescent="0.25">
      <c r="B169" s="77"/>
      <c r="C169" s="77"/>
      <c r="D169" s="77"/>
      <c r="E169" s="77"/>
      <c r="F169" s="77"/>
      <c r="G169" s="3"/>
      <c r="H169" s="3"/>
      <c r="I169" s="3"/>
      <c r="J169" s="3"/>
      <c r="K169" s="3"/>
      <c r="L169" s="3"/>
      <c r="M169" s="77"/>
      <c r="N169" s="77"/>
      <c r="O169" s="77"/>
      <c r="P169" s="77"/>
      <c r="Q169" s="3">
        <v>5</v>
      </c>
      <c r="R169" s="88">
        <f t="shared" si="97"/>
        <v>0.34062213984989942</v>
      </c>
      <c r="S169" s="88">
        <f t="shared" si="97"/>
        <v>0.3271293264892029</v>
      </c>
      <c r="T169" s="88">
        <f t="shared" si="97"/>
        <v>5.309404876127221E-2</v>
      </c>
      <c r="U169" s="88">
        <f t="shared" si="97"/>
        <v>5.2759177552015507E-2</v>
      </c>
      <c r="V169" s="88">
        <f t="shared" si="97"/>
        <v>0.23758873782061241</v>
      </c>
      <c r="W169" s="88">
        <f t="shared" si="97"/>
        <v>0.42097449326020125</v>
      </c>
      <c r="X169" s="88">
        <f t="shared" si="97"/>
        <v>0.12586805555555558</v>
      </c>
      <c r="Y169" s="88">
        <f t="shared" si="97"/>
        <v>0.25200000000000006</v>
      </c>
      <c r="Z169" s="88">
        <f t="shared" si="97"/>
        <v>0.44877777777777772</v>
      </c>
      <c r="AA169" s="88">
        <f t="shared" si="97"/>
        <v>0.54629629629629628</v>
      </c>
      <c r="AB169" s="88">
        <f t="shared" si="97"/>
        <v>9.7058370365723706E-2</v>
      </c>
      <c r="AC169" s="88">
        <f t="shared" si="97"/>
        <v>0.2361111111111111</v>
      </c>
      <c r="AD169" s="88">
        <f t="shared" si="97"/>
        <v>0.30765027322404365</v>
      </c>
      <c r="AE169" s="88">
        <f t="shared" si="97"/>
        <v>5.717561206147545E-2</v>
      </c>
      <c r="AF169" s="88">
        <f t="shared" si="97"/>
        <v>0.28555555555555556</v>
      </c>
      <c r="AG169" s="88">
        <f t="shared" si="97"/>
        <v>0.26892380596084309</v>
      </c>
      <c r="AH169" s="88">
        <f t="shared" si="97"/>
        <v>0.38509316770186336</v>
      </c>
      <c r="AI169" s="88">
        <f t="shared" si="97"/>
        <v>0.65367615984175387</v>
      </c>
      <c r="AJ169" s="88">
        <f t="shared" si="97"/>
        <v>0.77164238771989857</v>
      </c>
      <c r="AK169" s="88">
        <f t="shared" si="97"/>
        <v>3.7884767166535124E-4</v>
      </c>
      <c r="AL169" s="88">
        <f t="shared" si="97"/>
        <v>0.68637917862735842</v>
      </c>
      <c r="AM169" s="88">
        <f t="shared" si="97"/>
        <v>0.59768371669538523</v>
      </c>
      <c r="AN169" s="88">
        <f t="shared" si="97"/>
        <v>0.41949098472037538</v>
      </c>
      <c r="AO169" s="88">
        <f t="shared" si="97"/>
        <v>0.75534554424054157</v>
      </c>
      <c r="AP169" s="88">
        <f t="shared" si="97"/>
        <v>0.42518726591760314</v>
      </c>
      <c r="AQ169" s="88">
        <f t="shared" si="97"/>
        <v>0.72134014344372788</v>
      </c>
      <c r="AR169" s="88">
        <f t="shared" si="97"/>
        <v>0.52777777777777779</v>
      </c>
      <c r="AS169" s="88">
        <f t="shared" ref="AS169:CW169" si="105">IF(AS177&gt;1,1,IF(AS177&lt;0,0,AS177))</f>
        <v>0.18055555555555555</v>
      </c>
      <c r="AT169" s="88">
        <f t="shared" si="105"/>
        <v>0.41081871345029236</v>
      </c>
      <c r="AU169" s="88">
        <f t="shared" si="105"/>
        <v>0.52623456790123457</v>
      </c>
      <c r="AV169" s="88">
        <f t="shared" si="105"/>
        <v>0.75</v>
      </c>
      <c r="AW169" s="88">
        <f t="shared" si="105"/>
        <v>0.26851851851851855</v>
      </c>
      <c r="AX169" s="96">
        <f t="shared" si="105"/>
        <v>1</v>
      </c>
      <c r="AY169" s="88">
        <f t="shared" si="105"/>
        <v>0.78968253968253965</v>
      </c>
      <c r="AZ169" s="88">
        <f t="shared" si="105"/>
        <v>0.41666666666666669</v>
      </c>
      <c r="BA169" s="88">
        <f t="shared" si="105"/>
        <v>7.8026052770160392E-2</v>
      </c>
      <c r="BB169" s="88">
        <f t="shared" si="105"/>
        <v>5.5150528857127339E-2</v>
      </c>
      <c r="BC169" s="88">
        <f t="shared" si="105"/>
        <v>0.77777777777777779</v>
      </c>
      <c r="BD169" s="88">
        <f t="shared" si="105"/>
        <v>0.21918209982482084</v>
      </c>
      <c r="BE169" s="88">
        <f t="shared" si="105"/>
        <v>8.6823590702654538E-2</v>
      </c>
      <c r="BF169" s="96">
        <f t="shared" si="105"/>
        <v>0.75</v>
      </c>
      <c r="BG169" s="88">
        <f t="shared" si="105"/>
        <v>1.597058823529407E-2</v>
      </c>
      <c r="BH169" s="88">
        <f t="shared" si="105"/>
        <v>0.35968379446640319</v>
      </c>
      <c r="BI169" s="88">
        <f t="shared" si="105"/>
        <v>0.90079365079365081</v>
      </c>
      <c r="BJ169" s="88">
        <f t="shared" si="105"/>
        <v>0.40538830555506167</v>
      </c>
      <c r="BK169" s="88">
        <f t="shared" si="105"/>
        <v>6.0937654105539418E-2</v>
      </c>
      <c r="BL169" s="88">
        <f t="shared" si="105"/>
        <v>9.9873200343828683E-2</v>
      </c>
      <c r="BM169" s="88">
        <f t="shared" si="105"/>
        <v>5.0145332436697887E-2</v>
      </c>
      <c r="BN169" s="88">
        <f t="shared" si="105"/>
        <v>3.7763139965356123E-2</v>
      </c>
      <c r="BO169" s="88">
        <f t="shared" si="105"/>
        <v>3.0219929667611781E-2</v>
      </c>
      <c r="BP169" s="88">
        <f t="shared" si="105"/>
        <v>0.28929258357284404</v>
      </c>
      <c r="BQ169" s="88">
        <f t="shared" si="105"/>
        <v>0.41646291768541138</v>
      </c>
      <c r="BR169" s="88">
        <f t="shared" si="105"/>
        <v>0.2873340147484798</v>
      </c>
      <c r="BS169" s="88">
        <f t="shared" si="105"/>
        <v>0.16010201909723054</v>
      </c>
      <c r="BT169" s="88" t="e">
        <f t="shared" si="105"/>
        <v>#DIV/0!</v>
      </c>
      <c r="BU169" s="88">
        <f t="shared" si="105"/>
        <v>0.36918299501877033</v>
      </c>
      <c r="BV169" s="88">
        <f t="shared" si="105"/>
        <v>0.12001200114299014</v>
      </c>
      <c r="BW169" s="93"/>
      <c r="BX169" s="93" t="s">
        <v>255</v>
      </c>
      <c r="BY169" s="88"/>
      <c r="BZ169" s="88"/>
      <c r="CA169" s="88"/>
      <c r="CB169" s="88"/>
      <c r="CC169" s="88"/>
      <c r="CD169" s="88"/>
      <c r="CE169" s="88"/>
      <c r="CF169" s="88"/>
      <c r="CG169" s="88"/>
      <c r="CH169" s="88"/>
      <c r="CI169" s="88"/>
      <c r="CJ169" s="88"/>
      <c r="CK169" s="88"/>
      <c r="CL169" s="88"/>
      <c r="CM169" s="88"/>
      <c r="CN169" s="88"/>
      <c r="CO169" s="88"/>
      <c r="CP169" s="109"/>
      <c r="CQ169" s="109"/>
      <c r="CR169" s="109"/>
      <c r="CS169" s="109"/>
      <c r="CT169" s="109"/>
      <c r="CU169" s="109"/>
      <c r="CV169" s="109"/>
      <c r="CW169" s="88"/>
      <c r="CX169" s="88"/>
      <c r="CY169" s="88"/>
      <c r="CZ169" s="88"/>
      <c r="DA169" s="88"/>
      <c r="DB169" s="88"/>
      <c r="DC169" s="88"/>
      <c r="DD169" s="88"/>
      <c r="DE169" s="88"/>
      <c r="DF169" s="88"/>
      <c r="DG169" s="88"/>
      <c r="DH169" s="88"/>
      <c r="DI169" s="88"/>
      <c r="DJ169" s="88"/>
      <c r="DK169" s="88"/>
      <c r="DL169" s="88"/>
      <c r="DM169" s="88"/>
      <c r="DN169" s="88"/>
      <c r="DO169" s="88"/>
      <c r="DP169" s="88"/>
      <c r="DQ169" s="88"/>
      <c r="DR169" s="88"/>
      <c r="DS169" s="88"/>
      <c r="DT169" s="88"/>
      <c r="DU169" s="88"/>
      <c r="DV169" s="88"/>
      <c r="DW169" s="88"/>
      <c r="DX169" s="88"/>
      <c r="DY169" s="88"/>
      <c r="DZ169" s="88"/>
      <c r="EA169" s="88"/>
      <c r="EB169" s="88"/>
      <c r="EC169" s="88"/>
    </row>
    <row r="170" spans="1:134" ht="15.75" customHeight="1" x14ac:dyDescent="0.25">
      <c r="A170" s="94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>
        <v>6</v>
      </c>
      <c r="R170" s="88">
        <f t="shared" ref="R170:BV170" si="106">IF(R178&gt;1,1,IF(R178&lt;0,0,R178))</f>
        <v>0.4832784184514004</v>
      </c>
      <c r="S170" s="88">
        <f t="shared" si="106"/>
        <v>0.36495638783832501</v>
      </c>
      <c r="T170" s="88">
        <f t="shared" si="106"/>
        <v>0.15190923309923415</v>
      </c>
      <c r="U170" s="88">
        <f t="shared" si="106"/>
        <v>0</v>
      </c>
      <c r="V170" s="88">
        <f t="shared" si="106"/>
        <v>0.69961529755742902</v>
      </c>
      <c r="W170" s="88">
        <f t="shared" si="106"/>
        <v>0.74842110048349553</v>
      </c>
      <c r="X170" s="88">
        <f t="shared" si="106"/>
        <v>0.2</v>
      </c>
      <c r="Y170" s="88">
        <f t="shared" si="106"/>
        <v>0.32872727272727276</v>
      </c>
      <c r="Z170" s="88">
        <f t="shared" si="106"/>
        <v>0.26186666666666664</v>
      </c>
      <c r="AA170" s="88">
        <f t="shared" si="106"/>
        <v>0.31111111111111112</v>
      </c>
      <c r="AB170" s="88">
        <f t="shared" si="106"/>
        <v>3.6598195132437707E-2</v>
      </c>
      <c r="AC170" s="88">
        <f t="shared" si="106"/>
        <v>3.3333333333333326E-2</v>
      </c>
      <c r="AD170" s="88">
        <f t="shared" si="106"/>
        <v>0.6740983606557378</v>
      </c>
      <c r="AE170" s="88">
        <f t="shared" si="106"/>
        <v>0.28717472464198812</v>
      </c>
      <c r="AF170" s="88">
        <f t="shared" si="106"/>
        <v>0.74400000000000011</v>
      </c>
      <c r="AG170" s="88">
        <f t="shared" si="106"/>
        <v>0.88799102132435481</v>
      </c>
      <c r="AH170" s="88">
        <f t="shared" si="106"/>
        <v>0.51708074534161486</v>
      </c>
      <c r="AI170" s="88">
        <f t="shared" si="106"/>
        <v>1</v>
      </c>
      <c r="AJ170" s="88">
        <f t="shared" si="106"/>
        <v>1</v>
      </c>
      <c r="AK170" s="88">
        <f t="shared" si="106"/>
        <v>1.537753222836096E-2</v>
      </c>
      <c r="AL170" s="88">
        <f t="shared" si="106"/>
        <v>0.40506751771216276</v>
      </c>
      <c r="AM170" s="88">
        <f t="shared" si="106"/>
        <v>0.21218350723917878</v>
      </c>
      <c r="AN170" s="88">
        <f t="shared" si="106"/>
        <v>0.16895536966503283</v>
      </c>
      <c r="AO170" s="88">
        <f t="shared" si="106"/>
        <v>0.2156862745098039</v>
      </c>
      <c r="AP170" s="88">
        <f t="shared" si="106"/>
        <v>0.44756554307116125</v>
      </c>
      <c r="AQ170" s="88">
        <f t="shared" si="106"/>
        <v>0.20393815433682314</v>
      </c>
      <c r="AR170" s="88">
        <f t="shared" si="106"/>
        <v>0.1</v>
      </c>
      <c r="AS170" s="88">
        <f t="shared" si="106"/>
        <v>0.1</v>
      </c>
      <c r="AT170" s="88">
        <f t="shared" si="106"/>
        <v>0.31929824561403508</v>
      </c>
      <c r="AU170" s="88">
        <f t="shared" si="106"/>
        <v>0.31851851851851853</v>
      </c>
      <c r="AV170" s="88">
        <f t="shared" si="106"/>
        <v>0.13333333333333333</v>
      </c>
      <c r="AW170" s="88">
        <f t="shared" si="106"/>
        <v>0.26666666666666666</v>
      </c>
      <c r="AX170" s="96">
        <f t="shared" si="106"/>
        <v>0</v>
      </c>
      <c r="AY170" s="88">
        <f t="shared" si="106"/>
        <v>0.58095238095238089</v>
      </c>
      <c r="AZ170" s="88">
        <f t="shared" si="106"/>
        <v>6.6666666666666666E-2</v>
      </c>
      <c r="BA170" s="88">
        <f t="shared" si="106"/>
        <v>5.7304719459913472E-2</v>
      </c>
      <c r="BB170" s="88">
        <f t="shared" si="106"/>
        <v>2.2410495516386426E-2</v>
      </c>
      <c r="BC170" s="88">
        <f t="shared" si="106"/>
        <v>0.33333333333333331</v>
      </c>
      <c r="BD170" s="88">
        <f t="shared" si="106"/>
        <v>0.67133996135505136</v>
      </c>
      <c r="BE170" s="88">
        <f t="shared" si="106"/>
        <v>0.42877250676658435</v>
      </c>
      <c r="BF170" s="96">
        <f t="shared" si="106"/>
        <v>0.5</v>
      </c>
      <c r="BG170" s="88">
        <f t="shared" si="106"/>
        <v>0.15278333333333344</v>
      </c>
      <c r="BH170" s="88">
        <f t="shared" si="106"/>
        <v>0.41919191919191917</v>
      </c>
      <c r="BI170" s="88">
        <f t="shared" si="106"/>
        <v>0.80952380952380942</v>
      </c>
      <c r="BJ170" s="88">
        <f t="shared" si="106"/>
        <v>0.18272330252878108</v>
      </c>
      <c r="BK170" s="88">
        <f t="shared" si="106"/>
        <v>1.1933166051513027E-2</v>
      </c>
      <c r="BL170" s="88">
        <f t="shared" si="106"/>
        <v>0.50662048751236533</v>
      </c>
      <c r="BM170" s="88">
        <f t="shared" si="106"/>
        <v>0.27141754818109787</v>
      </c>
      <c r="BN170" s="88">
        <f t="shared" si="106"/>
        <v>0.19866206120348148</v>
      </c>
      <c r="BO170" s="88">
        <f t="shared" si="106"/>
        <v>0.49322501726218382</v>
      </c>
      <c r="BP170" s="88">
        <f t="shared" si="106"/>
        <v>0.92242041290945376</v>
      </c>
      <c r="BQ170" s="88">
        <f t="shared" si="106"/>
        <v>0.85434858539993019</v>
      </c>
      <c r="BR170" s="88">
        <f t="shared" si="106"/>
        <v>0.97035187571107973</v>
      </c>
      <c r="BS170" s="88">
        <f t="shared" si="106"/>
        <v>0.59990087029529304</v>
      </c>
      <c r="BT170" s="88" t="e">
        <f t="shared" si="106"/>
        <v>#DIV/0!</v>
      </c>
      <c r="BU170" s="88">
        <f t="shared" si="106"/>
        <v>0.65725551253158987</v>
      </c>
      <c r="BV170" s="88">
        <f t="shared" si="106"/>
        <v>4.1740594799191587E-2</v>
      </c>
      <c r="BW170" s="3"/>
      <c r="BX170" s="3" t="s">
        <v>247</v>
      </c>
      <c r="BY170" s="95">
        <f>_xlfn.MAXIFS(BY6:BY153,BY6:BY153,_xlfn.CONCAT("&lt;",BY166),BY6:BY153,_xlfn.CONCAT("&gt;",BY167))</f>
        <v>53.820999999999998</v>
      </c>
      <c r="BZ170" s="95">
        <f>_xlfn.MAXIFS(BZ6:BZ153,BZ6:BZ153,_xlfn.CONCAT("&lt;",BZ166),BZ6:BZ153,_xlfn.CONCAT("&gt;",BZ167))</f>
        <v>0.46960167714884699</v>
      </c>
      <c r="CA170" s="97">
        <v>1589.5738969228175</v>
      </c>
      <c r="CB170" s="97">
        <f>CB161</f>
        <v>10.67983068182248</v>
      </c>
      <c r="CC170" s="98">
        <v>23.4739</v>
      </c>
      <c r="CD170" s="95">
        <f>_xlfn.MAXIFS(CD6:CD153,CD6:CD153,_xlfn.CONCAT("&lt;",CD166),CD6:CD153,_xlfn.CONCAT("&gt;",CD167))</f>
        <v>99.933239999999998</v>
      </c>
      <c r="CE170" s="95">
        <f>_xlfn.MAXIFS(CE6:CE153,CE6:CE153,_xlfn.CONCAT("&lt;",CE166),CE6:CE153,_xlfn.CONCAT("&gt;",CE167))</f>
        <v>33</v>
      </c>
      <c r="CF170" s="95">
        <f>_xlfn.MAXIFS(CF6:CF153,CF6:CF153,_xlfn.CONCAT("&lt;",CF166),CF6:CF153,_xlfn.CONCAT("&gt;",CF167))</f>
        <v>100</v>
      </c>
      <c r="CG170" s="99">
        <v>50</v>
      </c>
      <c r="CH170" s="95">
        <f>_xlfn.MAXIFS(CH6:CH153,CH6:CH153,_xlfn.CONCAT("&lt;",CH166),CH6:CH153,_xlfn.CONCAT("&gt;",CH167))</f>
        <v>3</v>
      </c>
      <c r="CI170" s="99">
        <v>0.718559218559219</v>
      </c>
      <c r="CJ170" s="95">
        <f>_xlfn.MAXIFS(CJ6:CJ153,CJ6:CJ153,_xlfn.CONCAT("&lt;",CJ166),CJ6:CJ153,_xlfn.CONCAT("&gt;",CJ167))</f>
        <v>1</v>
      </c>
      <c r="CK170" s="95">
        <f>_xlfn.MAXIFS(CK6:CK153,CK6:CK153,_xlfn.CONCAT("&lt;",CK166),CK6:CK153,_xlfn.CONCAT("&gt;",CK167))</f>
        <v>74.900000000000006</v>
      </c>
      <c r="CL170" s="95">
        <v>53.996000000000002</v>
      </c>
      <c r="CM170" s="95">
        <f>_xlfn.MAXIFS(CM6:CM153,CM6:CM153,_xlfn.CONCAT("&lt;",CM166),CM6:CM153,_xlfn.CONCAT("&gt;",CM167))</f>
        <v>80</v>
      </c>
      <c r="CN170" s="95">
        <f>_xlfn.MAXIFS(CN6:CN153,CN6:CN153,_xlfn.CONCAT("&lt;",CN166),CN6:CN153,_xlfn.CONCAT("&gt;",CN167))</f>
        <v>100</v>
      </c>
      <c r="CO170" s="95">
        <v>6.2</v>
      </c>
      <c r="CP170" s="108">
        <v>0.5</v>
      </c>
      <c r="CQ170" s="110">
        <v>50</v>
      </c>
      <c r="CR170" s="110">
        <v>90.5</v>
      </c>
      <c r="CS170" s="110">
        <v>38.026400000000002</v>
      </c>
      <c r="CT170" s="111">
        <v>58.343170000000001</v>
      </c>
      <c r="CU170" s="111">
        <v>22.88486</v>
      </c>
      <c r="CV170" s="108">
        <f>_xlfn.MAXIFS(CV6:CV153,CV6:CV153,_xlfn.CONCAT("&lt;",CV166),CV6:CV153,_xlfn.CONCAT("&gt;",CV167))</f>
        <v>96.6</v>
      </c>
      <c r="CW170" s="95">
        <f>_xlfn.MAXIFS(CW6:CW153,CW6:CW153,_xlfn.CONCAT("&lt;",CW166),CW6:CW153,_xlfn.CONCAT("&gt;",CW167))</f>
        <v>17.899999999999999</v>
      </c>
      <c r="CX170" s="95">
        <f>_xlfn.MAXIFS(CX6:CX153,CX6:CX153,_xlfn.CONCAT("&lt;",CX166),CX6:CX153,_xlfn.CONCAT("&gt;",CX167))</f>
        <v>92.15</v>
      </c>
      <c r="CY170" s="95">
        <f>_xlfn.MAXIFS(CY6:CY153,CY6:CY153,_xlfn.CONCAT("&lt;",CY166),CY6:CY153,_xlfn.CONCAT("&gt;",CY167))</f>
        <v>1</v>
      </c>
      <c r="CZ170" s="95">
        <f>_xlfn.MAXIFS(CZ6:CZ153,CZ6:CZ153,_xlfn.CONCAT("&lt;",CZ166),CZ6:CZ153,_xlfn.CONCAT("&gt;",CZ167))</f>
        <v>1</v>
      </c>
      <c r="DA170" s="100">
        <v>22</v>
      </c>
      <c r="DB170" s="95">
        <f>_xlfn.MAXIFS(DB6:DB153,DB6:DB153,_xlfn.CONCAT("&lt;",DB166),DB6:DB153,_xlfn.CONCAT("&gt;",DB167))</f>
        <v>9</v>
      </c>
      <c r="DC170" s="95">
        <f>_xlfn.MAXIFS(DC6:DC153,DC6:DC153,_xlfn.CONCAT("&lt;",DC166),DC6:DC153,_xlfn.CONCAT("&gt;",DC167))</f>
        <v>1</v>
      </c>
      <c r="DD170" s="95">
        <f>_xlfn.MAXIFS(DD6:DD153,DD6:DD153,_xlfn.CONCAT("&lt;",DD166),DD6:DD153,_xlfn.CONCAT("&gt;",DD167))</f>
        <v>4</v>
      </c>
      <c r="DE170" s="95">
        <v>1</v>
      </c>
      <c r="DF170" s="95">
        <f>_xlfn.MAXIFS(DF6:DF153,DF6:DF153,_xlfn.CONCAT("&lt;",DF166),DF6:DF153,_xlfn.CONCAT("&gt;",DF167))</f>
        <v>8</v>
      </c>
      <c r="DG170" s="95">
        <f>_xlfn.MAXIFS(DG6:DG153,DG6:DG153,_xlfn.CONCAT("&lt;",DG166),DG6:DG153,_xlfn.CONCAT("&gt;",DG167))</f>
        <v>1</v>
      </c>
      <c r="DH170" s="98">
        <v>400.90859999999998</v>
      </c>
      <c r="DI170" s="98">
        <v>238.0446</v>
      </c>
      <c r="DJ170" s="95">
        <f>_xlfn.MAXIFS(DJ6:DJ153,DJ6:DJ153,_xlfn.CONCAT("&lt;",DJ166),DJ6:DJ153,_xlfn.CONCAT("&gt;",DJ167))</f>
        <v>3</v>
      </c>
      <c r="DK170" s="101">
        <v>7.3418240499999996</v>
      </c>
      <c r="DL170" s="101">
        <v>1795.5617119999999</v>
      </c>
      <c r="DM170" s="95">
        <f>_xlfn.MAXIFS(DM6:DM153,DM6:DM153,_xlfn.CONCAT("&lt;",DM166),DM6:DM153,_xlfn.CONCAT("&gt;",DM167))</f>
        <v>5</v>
      </c>
      <c r="DN170" s="99">
        <f>MAX(DN4:DN151)</f>
        <v>5</v>
      </c>
      <c r="DO170" s="101">
        <v>94</v>
      </c>
      <c r="DP170" s="95">
        <f>_xlfn.MAXIFS(DP6:DP153,DP6:DP153,_xlfn.CONCAT("&lt;",DP166),DP6:DP153,_xlfn.CONCAT("&gt;",DP167))</f>
        <v>14</v>
      </c>
      <c r="DQ170" s="99">
        <v>12.64</v>
      </c>
      <c r="DR170" s="99">
        <v>60.696100000000001</v>
      </c>
      <c r="DS170" s="101">
        <f>PERCENTILE(DS6:DS153,0.975)</f>
        <v>249.16083330000001</v>
      </c>
      <c r="DT170" s="101">
        <v>13.78</v>
      </c>
      <c r="DU170" s="101">
        <v>9.8096999999999994</v>
      </c>
      <c r="DV170" s="101">
        <v>21.285173700000001</v>
      </c>
      <c r="DW170" s="95">
        <f>_xlfn.MAXIFS(DW6:DW153,DW6:DW153,_xlfn.CONCAT("&lt;",DW166),DW6:DW153,_xlfn.CONCAT("&gt;",DW167))</f>
        <v>100</v>
      </c>
      <c r="DX170" s="95">
        <f>_xlfn.MAXIFS(DX6:DX153,DX6:DX153,_xlfn.CONCAT("&lt;",DX166),DX6:DX153,_xlfn.CONCAT("&gt;",DX167))</f>
        <v>100</v>
      </c>
      <c r="DY170" s="95">
        <f>_xlfn.MAXIFS(DY6:DY153,DY6:DY153,_xlfn.CONCAT("&lt;",DY166),DY6:DY153,_xlfn.CONCAT("&gt;",DY167))</f>
        <v>100</v>
      </c>
      <c r="DZ170" s="95">
        <f>_xlfn.MAXIFS(DZ6:DZ153,DZ6:DZ153,_xlfn.CONCAT("&lt;",DZ166),DZ6:DZ153,_xlfn.CONCAT("&gt;",DZ167))</f>
        <v>98.2</v>
      </c>
      <c r="EA170" s="95">
        <f>_xlfn.MAXIFS(EA6:EA153,EA6:EA153,_xlfn.CONCAT("&lt;",EA166),EA6:EA153,_xlfn.CONCAT("&gt;",EA167))</f>
        <v>0</v>
      </c>
      <c r="EB170" s="98">
        <v>86.485200000000006</v>
      </c>
      <c r="EC170" s="101">
        <v>88.12</v>
      </c>
      <c r="ED170" s="94"/>
    </row>
    <row r="171" spans="1:134" ht="15.75" customHeight="1" x14ac:dyDescent="0.25">
      <c r="A171" s="94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 t="s">
        <v>249</v>
      </c>
      <c r="BY171" s="95">
        <f>_xlfn.MINIFS(BY6:BY153,BY6:BY153,_xlfn.CONCAT("&lt;",BY166),BY6:BY153,_xlfn.CONCAT("&gt;",BY167))</f>
        <v>5.2610000000000001</v>
      </c>
      <c r="BZ171" s="95">
        <f>_xlfn.MINIFS(BZ6:BZ153,BZ6:BZ153,_xlfn.CONCAT("&lt;",BZ166),BZ6:BZ153,_xlfn.CONCAT("&gt;",BZ167))</f>
        <v>-0.20547945205479501</v>
      </c>
      <c r="CA171" s="95">
        <f>_xlfn.MINIFS(CA6:CA153,CA6:CA153,_xlfn.CONCAT("&lt;",CA166),CA6:CA153,_xlfn.CONCAT("&gt;",CA167))</f>
        <v>7.9261427341440758</v>
      </c>
      <c r="CB171" s="97">
        <v>1</v>
      </c>
      <c r="CC171" s="98">
        <v>0</v>
      </c>
      <c r="CD171" s="101">
        <f>CD168</f>
        <v>60.474099499999994</v>
      </c>
      <c r="CE171" s="95">
        <f>_xlfn.MINIFS(CE6:CE153,CE6:CE153,_xlfn.CONCAT("&lt;",CE166),CE6:CE153,_xlfn.CONCAT("&gt;",CE167))</f>
        <v>1</v>
      </c>
      <c r="CF171" s="95">
        <f>_xlfn.MINIFS(CF6:CF153,CF6:CF153,_xlfn.CONCAT("&lt;",CF166),CF6:CF153,_xlfn.CONCAT("&gt;",CF167))</f>
        <v>0</v>
      </c>
      <c r="CG171" s="95">
        <f>_xlfn.MINIFS(CG6:CG153,CG6:CG153,_xlfn.CONCAT("&lt;",CG166),CG6:CG153,_xlfn.CONCAT("&gt;",CG167))</f>
        <v>0</v>
      </c>
      <c r="CH171" s="95">
        <f>_xlfn.MINIFS(CH6:CH153,CH6:CH153,_xlfn.CONCAT("&lt;",CH166),CH6:CH153,_xlfn.CONCAT("&gt;",CH167))</f>
        <v>0</v>
      </c>
      <c r="CI171" s="95">
        <f>_xlfn.MINIFS(CI6:CI153,CI6:CI153,_xlfn.CONCAT("&lt;",CI166),CI6:CI153,_xlfn.CONCAT("&gt;",CI167))</f>
        <v>1.2345679012345699E-2</v>
      </c>
      <c r="CJ171" s="95">
        <f>_xlfn.MINIFS(CJ6:CJ153,CJ6:CJ153,_xlfn.CONCAT("&lt;",CJ166),CJ6:CJ153,_xlfn.CONCAT("&gt;",CJ167))</f>
        <v>-1</v>
      </c>
      <c r="CK171" s="95">
        <f>_xlfn.MINIFS(CK6:CK153,CK6:CK153,_xlfn.CONCAT("&lt;",CK166),CK6:CK153,_xlfn.CONCAT("&gt;",CK167))</f>
        <v>44.4</v>
      </c>
      <c r="CL171" s="95">
        <f>_xlfn.MINIFS(CL6:CL153,CL6:CL153,_xlfn.CONCAT("&lt;",CL166),CL6:CL153,_xlfn.CONCAT("&gt;",CL167))</f>
        <v>0.157</v>
      </c>
      <c r="CM171" s="95">
        <f>_xlfn.MINIFS(CM6:CM153,CM6:CM153,_xlfn.CONCAT("&lt;",CM166),CM6:CM153,_xlfn.CONCAT("&gt;",CM167))</f>
        <v>30</v>
      </c>
      <c r="CN171" s="99">
        <v>10.9</v>
      </c>
      <c r="CO171" s="98">
        <v>1.6</v>
      </c>
      <c r="CP171" s="111">
        <v>0.29159350000000001</v>
      </c>
      <c r="CQ171" s="110">
        <v>31.166699999999999</v>
      </c>
      <c r="CR171" s="108">
        <f>_xlfn.MINIFS(CR6:CR153,CR6:CR153,_xlfn.CONCAT("&lt;",CR166),CR6:CR153,_xlfn.CONCAT("&gt;",CR167))</f>
        <v>0</v>
      </c>
      <c r="CS171" s="108">
        <f>_xlfn.MINIFS(CS6:CS153,CS6:CS153,_xlfn.CONCAT("&lt;",CS166),CS6:CS153,_xlfn.CONCAT("&gt;",CS167))</f>
        <v>4.9126200000000004</v>
      </c>
      <c r="CT171" s="108">
        <f>_xlfn.MINIFS(CT6:CT153,CT6:CT153,_xlfn.CONCAT("&lt;",CT166),CT6:CT153,_xlfn.CONCAT("&gt;",CT167))</f>
        <v>8.1685099999999995</v>
      </c>
      <c r="CU171" s="110">
        <v>6.4000000000000003E-3</v>
      </c>
      <c r="CV171" s="110">
        <f>CV168</f>
        <v>1.1025000000000003</v>
      </c>
      <c r="CW171" s="95">
        <f>_xlfn.MINIFS(CW6:CW153,CW6:CW153,_xlfn.CONCAT("&lt;",CW166),CW6:CW153,_xlfn.CONCAT("&gt;",CW167))</f>
        <v>0.1</v>
      </c>
      <c r="CX171" s="99">
        <f>CX168</f>
        <v>2.0062500000000005</v>
      </c>
      <c r="CY171" s="95">
        <f>_xlfn.MINIFS(CY6:CY153,CY6:CY153,_xlfn.CONCAT("&lt;",CY166),CY6:CY153,_xlfn.CONCAT("&gt;",CY167))</f>
        <v>0</v>
      </c>
      <c r="CZ171" s="95">
        <f>_xlfn.MINIFS(CZ6:CZ153,CZ6:CZ153,_xlfn.CONCAT("&lt;",CZ166),CZ6:CZ153,_xlfn.CONCAT("&gt;",CZ167))</f>
        <v>0</v>
      </c>
      <c r="DA171" s="95">
        <f>_xlfn.MINIFS(DA6:DA153,DA6:DA153,_xlfn.CONCAT("&lt;",DA166),DA6:DA153,_xlfn.CONCAT("&gt;",DA167))</f>
        <v>3</v>
      </c>
      <c r="DB171" s="95">
        <f>_xlfn.MINIFS(DB6:DB153,DB6:DB153,_xlfn.CONCAT("&lt;",DB166),DB6:DB153,_xlfn.CONCAT("&gt;",DB167))</f>
        <v>0</v>
      </c>
      <c r="DC171" s="95">
        <f>_xlfn.MINIFS(DC6:DC153,DC6:DC153,_xlfn.CONCAT("&lt;",DC166),DC6:DC153,_xlfn.CONCAT("&gt;",DC167))</f>
        <v>0</v>
      </c>
      <c r="DD171" s="95">
        <f>_xlfn.MINIFS(DD6:DD153,DD6:DD153,_xlfn.CONCAT("&lt;",DD166),DD6:DD153,_xlfn.CONCAT("&gt;",DD167))</f>
        <v>1</v>
      </c>
      <c r="DE171" s="100">
        <v>0</v>
      </c>
      <c r="DF171" s="95">
        <f>_xlfn.MINIFS(DF6:DF153,DF6:DF153,_xlfn.CONCAT("&lt;",DF166),DF6:DF153,_xlfn.CONCAT("&gt;",DF167))</f>
        <v>1</v>
      </c>
      <c r="DG171" s="95">
        <f>_xlfn.MINIFS(DG6:DG153,DG6:DG153,_xlfn.CONCAT("&lt;",DG166),DG6:DG153,_xlfn.CONCAT("&gt;",DG167))</f>
        <v>0</v>
      </c>
      <c r="DH171" s="95">
        <f>_xlfn.MINIFS(DH6:DH153,DH6:DH153,_xlfn.CONCAT("&lt;",DH166),DH6:DH153,_xlfn.CONCAT("&gt;",DH167))</f>
        <v>0</v>
      </c>
      <c r="DI171" s="95">
        <f>_xlfn.MINIFS(DI6:DI153,DI6:DI153,_xlfn.CONCAT("&lt;",DI166),DI6:DI153,_xlfn.CONCAT("&gt;",DI167))</f>
        <v>0</v>
      </c>
      <c r="DJ171" s="101">
        <v>0</v>
      </c>
      <c r="DK171" s="95">
        <f>_xlfn.MINIFS(DK6:DK153,DK6:DK153,_xlfn.CONCAT("&lt;",DK166),DK6:DK153,_xlfn.CONCAT("&gt;",DK167))</f>
        <v>0.1226877271227029</v>
      </c>
      <c r="DL171" s="95">
        <f>_xlfn.MINIFS(DL6:DL153,DL6:DL153,_xlfn.CONCAT("&lt;",DL166),DL6:DL153,_xlfn.CONCAT("&gt;",DL167))</f>
        <v>38.694389831296441</v>
      </c>
      <c r="DM171" s="95">
        <f>_xlfn.MINIFS(DM6:DM153,DM6:DM153,_xlfn.CONCAT("&lt;",DM166),DM6:DM153,_xlfn.CONCAT("&gt;",DM167))</f>
        <v>1</v>
      </c>
      <c r="DN171" s="99">
        <f>MIN(DN4:DN151)</f>
        <v>1</v>
      </c>
      <c r="DO171" s="95">
        <f>_xlfn.MINIFS(DO6:DO153,DO6:DO153,_xlfn.CONCAT("&lt;",DO166),DO6:DO153,_xlfn.CONCAT("&gt;",DO167))</f>
        <v>28</v>
      </c>
      <c r="DP171" s="102">
        <v>7</v>
      </c>
      <c r="DQ171" s="99">
        <v>-8.0417000000000005</v>
      </c>
      <c r="DR171" s="95">
        <f>_xlfn.MINIFS(DR6:DR153,DR6:DR153,_xlfn.CONCAT("&lt;",DR166),DR6:DR153,_xlfn.CONCAT("&gt;",DR167))</f>
        <v>0</v>
      </c>
      <c r="DS171" s="95">
        <f>_xlfn.MINIFS(DS6:DS153,DS6:DS153,_xlfn.CONCAT("&lt;",DS166),DS6:DS153,_xlfn.CONCAT("&gt;",DS167))</f>
        <v>0.546666667</v>
      </c>
      <c r="DT171" s="95">
        <f>_xlfn.MINIFS(DT6:DT153,DT6:DT153,_xlfn.CONCAT("&lt;",DT166),DT6:DT153,_xlfn.CONCAT("&gt;",DT167))</f>
        <v>0.55023152386892504</v>
      </c>
      <c r="DU171" s="103">
        <v>5.0500000000000003E-2</v>
      </c>
      <c r="DV171" s="98">
        <v>3.5400000000000001E-2</v>
      </c>
      <c r="DW171" s="98">
        <v>24.035</v>
      </c>
      <c r="DX171" s="101">
        <v>38.65</v>
      </c>
      <c r="DY171" s="101">
        <v>13.369</v>
      </c>
      <c r="DZ171" s="95">
        <f>_xlfn.MINIFS(DZ6:DZ153,DZ6:DZ153,_xlfn.CONCAT("&lt;",DZ166),DZ6:DZ153,_xlfn.CONCAT("&gt;",DZ167))</f>
        <v>2.2201653499999998</v>
      </c>
      <c r="EA171" s="95">
        <f>_xlfn.MINIFS(EA6:EA153,EA6:EA153,_xlfn.CONCAT("&lt;",EA166),EA6:EA153,_xlfn.CONCAT("&gt;",EA167))</f>
        <v>0</v>
      </c>
      <c r="EB171" s="95">
        <f>_xlfn.MINIFS(EB6:EB153,EB6:EB153,_xlfn.CONCAT("&lt;",EB166),EB6:EB153,_xlfn.CONCAT("&gt;",EB167))</f>
        <v>5.5466108109999999</v>
      </c>
      <c r="EC171" s="98">
        <v>0.59130000000000005</v>
      </c>
      <c r="ED171" s="94"/>
    </row>
    <row r="172" spans="1:134" ht="15.75" customHeight="1" x14ac:dyDescent="0.25">
      <c r="B172" s="77"/>
      <c r="C172" s="77"/>
      <c r="D172" s="77"/>
      <c r="E172" s="77"/>
      <c r="F172" s="77"/>
      <c r="G172" s="3"/>
      <c r="H172" s="3"/>
      <c r="I172" s="3"/>
      <c r="J172" s="3"/>
      <c r="K172" s="3"/>
      <c r="L172" s="3"/>
      <c r="M172" s="77"/>
      <c r="N172" s="77"/>
      <c r="O172" s="77"/>
      <c r="P172" s="77"/>
      <c r="Q172" s="93" t="s">
        <v>256</v>
      </c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  <c r="AD172" s="77"/>
      <c r="AE172" s="77"/>
      <c r="AF172" s="77"/>
      <c r="AG172" s="77"/>
      <c r="AH172" s="77"/>
      <c r="AI172" s="77"/>
      <c r="AJ172" s="77"/>
      <c r="AK172" s="77"/>
      <c r="AL172" s="77"/>
      <c r="AM172" s="77"/>
      <c r="AN172" s="77"/>
      <c r="AO172" s="77"/>
      <c r="AP172" s="77"/>
      <c r="AQ172" s="77"/>
      <c r="AR172" s="77"/>
      <c r="AS172" s="77"/>
      <c r="AT172" s="77"/>
      <c r="AU172" s="77"/>
      <c r="AV172" s="77"/>
      <c r="AW172" s="77"/>
      <c r="AX172" s="77"/>
      <c r="AY172" s="77"/>
      <c r="AZ172" s="77"/>
      <c r="BA172" s="77"/>
      <c r="BB172" s="77"/>
      <c r="BC172" s="77"/>
      <c r="BD172" s="77"/>
      <c r="BE172" s="77"/>
      <c r="BF172" s="77"/>
      <c r="BG172" s="77"/>
      <c r="BH172" s="77"/>
      <c r="BI172" s="77"/>
      <c r="BJ172" s="77"/>
      <c r="BK172" s="77"/>
      <c r="BL172" s="77"/>
      <c r="BM172" s="77"/>
      <c r="BN172" s="77"/>
      <c r="BO172" s="77"/>
      <c r="BP172" s="77"/>
      <c r="BQ172" s="77"/>
      <c r="BR172" s="77"/>
      <c r="BS172" s="77"/>
      <c r="BT172" s="77"/>
      <c r="BU172" s="77"/>
      <c r="BV172" s="77"/>
      <c r="BW172" s="77"/>
      <c r="BX172" s="3" t="s">
        <v>257</v>
      </c>
      <c r="BY172" s="104">
        <f t="shared" ref="BY172:EC172" si="107">MAX(BY6:BY153)</f>
        <v>60.213000000000001</v>
      </c>
      <c r="BZ172" s="104">
        <f t="shared" si="107"/>
        <v>0.46960167714884699</v>
      </c>
      <c r="CA172" s="104">
        <f t="shared" si="107"/>
        <v>1589.5738995735469</v>
      </c>
      <c r="CB172" s="104">
        <f t="shared" si="107"/>
        <v>32.37604984</v>
      </c>
      <c r="CC172" s="104">
        <f t="shared" si="107"/>
        <v>29.497129999999999</v>
      </c>
      <c r="CD172" s="104">
        <f t="shared" si="107"/>
        <v>99.933239999999998</v>
      </c>
      <c r="CE172" s="104">
        <f t="shared" si="107"/>
        <v>33</v>
      </c>
      <c r="CF172" s="104">
        <f t="shared" si="107"/>
        <v>100</v>
      </c>
      <c r="CG172" s="104">
        <f t="shared" si="107"/>
        <v>61.3</v>
      </c>
      <c r="CH172" s="104">
        <f t="shared" si="107"/>
        <v>3</v>
      </c>
      <c r="CI172" s="104">
        <f t="shared" si="107"/>
        <v>0.718559218559219</v>
      </c>
      <c r="CJ172" s="104">
        <f t="shared" si="107"/>
        <v>1</v>
      </c>
      <c r="CK172" s="104">
        <f t="shared" si="107"/>
        <v>74.900000000000006</v>
      </c>
      <c r="CL172" s="104">
        <f t="shared" si="107"/>
        <v>81.900000000000006</v>
      </c>
      <c r="CM172" s="104">
        <f t="shared" si="107"/>
        <v>80</v>
      </c>
      <c r="CN172" s="104">
        <f t="shared" si="107"/>
        <v>100</v>
      </c>
      <c r="CO172" s="104">
        <f t="shared" si="107"/>
        <v>6.2</v>
      </c>
      <c r="CP172" s="104">
        <f t="shared" si="107"/>
        <v>0.68753399999999998</v>
      </c>
      <c r="CQ172" s="104">
        <f t="shared" si="107"/>
        <v>74.863979999999998</v>
      </c>
      <c r="CR172" s="104">
        <f t="shared" si="107"/>
        <v>90.5</v>
      </c>
      <c r="CS172" s="104">
        <f t="shared" si="107"/>
        <v>56.606830000000002</v>
      </c>
      <c r="CT172" s="104">
        <f t="shared" si="107"/>
        <v>58.343170000000001</v>
      </c>
      <c r="CU172" s="104">
        <f t="shared" si="107"/>
        <v>22.88486</v>
      </c>
      <c r="CV172" s="104">
        <f t="shared" si="107"/>
        <v>96.6</v>
      </c>
      <c r="CW172" s="104">
        <f t="shared" si="107"/>
        <v>27.3</v>
      </c>
      <c r="CX172" s="104">
        <f t="shared" si="107"/>
        <v>92.15</v>
      </c>
      <c r="CY172" s="104">
        <f t="shared" si="107"/>
        <v>1</v>
      </c>
      <c r="CZ172" s="104">
        <f t="shared" si="107"/>
        <v>1</v>
      </c>
      <c r="DA172" s="104">
        <f t="shared" si="107"/>
        <v>21</v>
      </c>
      <c r="DB172" s="104">
        <f t="shared" si="107"/>
        <v>9</v>
      </c>
      <c r="DC172" s="104">
        <f t="shared" si="107"/>
        <v>1</v>
      </c>
      <c r="DD172" s="104">
        <f t="shared" si="107"/>
        <v>4</v>
      </c>
      <c r="DE172" s="104">
        <f t="shared" si="107"/>
        <v>1</v>
      </c>
      <c r="DF172" s="104">
        <f t="shared" si="107"/>
        <v>8</v>
      </c>
      <c r="DG172" s="104">
        <f t="shared" si="107"/>
        <v>1</v>
      </c>
      <c r="DH172" s="104">
        <f t="shared" si="107"/>
        <v>653.69199920000005</v>
      </c>
      <c r="DI172" s="104">
        <f t="shared" si="107"/>
        <v>433.51823569999999</v>
      </c>
      <c r="DJ172" s="104">
        <f t="shared" si="107"/>
        <v>3</v>
      </c>
      <c r="DK172" s="104">
        <f t="shared" si="107"/>
        <v>13.730982589114079</v>
      </c>
      <c r="DL172" s="104">
        <f t="shared" si="107"/>
        <v>2666.6657031018235</v>
      </c>
      <c r="DM172" s="104">
        <f t="shared" si="107"/>
        <v>5</v>
      </c>
      <c r="DN172" s="104">
        <f t="shared" si="107"/>
        <v>5</v>
      </c>
      <c r="DO172" s="104">
        <f t="shared" si="107"/>
        <v>94</v>
      </c>
      <c r="DP172" s="104">
        <f t="shared" si="107"/>
        <v>14</v>
      </c>
      <c r="DQ172" s="104">
        <f t="shared" si="107"/>
        <v>64.241866871702598</v>
      </c>
      <c r="DR172" s="104">
        <f t="shared" si="107"/>
        <v>60.696136442742777</v>
      </c>
      <c r="DS172" s="104">
        <f t="shared" si="107"/>
        <v>470.42333330000002</v>
      </c>
      <c r="DT172" s="104">
        <f t="shared" si="107"/>
        <v>13.7803171663654</v>
      </c>
      <c r="DU172" s="104">
        <f t="shared" si="107"/>
        <v>16.537381451230999</v>
      </c>
      <c r="DV172" s="104">
        <f t="shared" si="107"/>
        <v>35.767800000000001</v>
      </c>
      <c r="DW172" s="104">
        <f t="shared" si="107"/>
        <v>100</v>
      </c>
      <c r="DX172" s="104">
        <f t="shared" si="107"/>
        <v>100</v>
      </c>
      <c r="DY172" s="104">
        <f t="shared" si="107"/>
        <v>100</v>
      </c>
      <c r="DZ172" s="104">
        <f t="shared" si="107"/>
        <v>98.2</v>
      </c>
      <c r="EA172" s="104">
        <f t="shared" si="107"/>
        <v>1</v>
      </c>
      <c r="EB172" s="104">
        <f t="shared" si="107"/>
        <v>107.3089368</v>
      </c>
      <c r="EC172" s="104">
        <f t="shared" si="107"/>
        <v>96.22</v>
      </c>
    </row>
    <row r="173" spans="1:134" ht="15.75" customHeight="1" x14ac:dyDescent="0.25">
      <c r="B173" s="77"/>
      <c r="C173" s="77"/>
      <c r="D173" s="77"/>
      <c r="E173" s="77"/>
      <c r="F173" s="77"/>
      <c r="G173" s="3"/>
      <c r="H173" s="3"/>
      <c r="I173" s="3"/>
      <c r="J173" s="3"/>
      <c r="K173" s="3"/>
      <c r="L173" s="3"/>
      <c r="M173" s="77"/>
      <c r="N173" s="77"/>
      <c r="O173" s="77"/>
      <c r="P173" s="77"/>
      <c r="Q173" s="3">
        <v>1</v>
      </c>
      <c r="R173" s="105">
        <f t="shared" ref="R173:AW178" si="108">(AVERAGEIF($B$6:$B$153,$Q173,BY$6:BY$153)-BY$171)/(BY$170-BY$171)</f>
        <v>0.68665413920922558</v>
      </c>
      <c r="S173" s="105">
        <f t="shared" si="108"/>
        <v>0.74212688996164966</v>
      </c>
      <c r="T173" s="105">
        <f t="shared" si="108"/>
        <v>0.21198842691924283</v>
      </c>
      <c r="U173" s="105">
        <f t="shared" si="108"/>
        <v>0.14155266273045145</v>
      </c>
      <c r="V173" s="105">
        <f t="shared" si="108"/>
        <v>9.3722345854714145E-2</v>
      </c>
      <c r="W173" s="105">
        <f t="shared" si="108"/>
        <v>0.88351368987828449</v>
      </c>
      <c r="X173" s="105">
        <f t="shared" si="108"/>
        <v>0.5998437499999999</v>
      </c>
      <c r="Y173" s="105">
        <f t="shared" si="108"/>
        <v>0.83882352941176463</v>
      </c>
      <c r="Z173" s="105">
        <f t="shared" si="108"/>
        <v>0.56314999999999993</v>
      </c>
      <c r="AA173" s="105">
        <f t="shared" si="108"/>
        <v>0.79166666666666663</v>
      </c>
      <c r="AB173" s="105">
        <f t="shared" si="108"/>
        <v>0.22390347034806776</v>
      </c>
      <c r="AC173" s="105">
        <f t="shared" si="108"/>
        <v>0.9375</v>
      </c>
      <c r="AD173" s="105">
        <f t="shared" si="108"/>
        <v>0.83909836065573684</v>
      </c>
      <c r="AE173" s="105">
        <f t="shared" si="108"/>
        <v>0.57104654618399309</v>
      </c>
      <c r="AF173" s="105">
        <f t="shared" si="108"/>
        <v>0.92599999999999993</v>
      </c>
      <c r="AG173" s="105">
        <f t="shared" si="108"/>
        <v>0.93332182221071092</v>
      </c>
      <c r="AH173" s="105">
        <f t="shared" si="108"/>
        <v>0.76576086956521749</v>
      </c>
      <c r="AI173" s="105">
        <f t="shared" si="108"/>
        <v>1.1862821217188535</v>
      </c>
      <c r="AJ173" s="105">
        <f t="shared" si="108"/>
        <v>1.4047641279011116</v>
      </c>
      <c r="AK173" s="105">
        <f t="shared" si="108"/>
        <v>0.41606459838504051</v>
      </c>
      <c r="AL173" s="105">
        <f t="shared" si="108"/>
        <v>0.27760420955331044</v>
      </c>
      <c r="AM173" s="105">
        <f t="shared" si="108"/>
        <v>0.12947207026939814</v>
      </c>
      <c r="AN173" s="105">
        <f t="shared" si="108"/>
        <v>8.1976339919430929E-2</v>
      </c>
      <c r="AO173" s="105">
        <f t="shared" si="108"/>
        <v>0.14008220110474098</v>
      </c>
      <c r="AP173" s="105">
        <f t="shared" si="108"/>
        <v>0.41582865168539329</v>
      </c>
      <c r="AQ173" s="105">
        <f t="shared" si="108"/>
        <v>0.15066213686472985</v>
      </c>
      <c r="AR173" s="105">
        <f t="shared" si="108"/>
        <v>0.78749999999999998</v>
      </c>
      <c r="AS173" s="105">
        <f t="shared" si="108"/>
        <v>0.72499999999999998</v>
      </c>
      <c r="AT173" s="105">
        <f t="shared" si="108"/>
        <v>0.59078947368421053</v>
      </c>
      <c r="AU173" s="105">
        <f t="shared" si="108"/>
        <v>0.77083333333333337</v>
      </c>
      <c r="AV173" s="105">
        <f t="shared" si="108"/>
        <v>0.85</v>
      </c>
      <c r="AW173" s="105">
        <f t="shared" si="108"/>
        <v>0.7416666666666667</v>
      </c>
      <c r="AX173" s="76">
        <v>1</v>
      </c>
      <c r="AY173" s="105">
        <f t="shared" ref="AY173:BE178" si="109">(AVERAGEIF($B$6:$B$153,$Q173,DF$6:DF$153)-DF$171)/(DF$170-DF$171)</f>
        <v>0.875</v>
      </c>
      <c r="AZ173" s="105">
        <f t="shared" si="109"/>
        <v>0.65</v>
      </c>
      <c r="BA173" s="105">
        <f t="shared" si="109"/>
        <v>0.35836233347164426</v>
      </c>
      <c r="BB173" s="105">
        <f t="shared" si="109"/>
        <v>0.36829202353708079</v>
      </c>
      <c r="BC173" s="105">
        <f t="shared" si="109"/>
        <v>0.65833333333333333</v>
      </c>
      <c r="BD173" s="105">
        <f t="shared" si="109"/>
        <v>0.18754266713571247</v>
      </c>
      <c r="BE173" s="105">
        <f t="shared" si="109"/>
        <v>0.2277195767627852</v>
      </c>
      <c r="BF173" s="76">
        <v>0.25</v>
      </c>
      <c r="BG173" s="105">
        <f t="shared" ref="BG173:BV178" si="110">(AVERAGEIF($B$6:$B$153,$Q173,DN$6:DN$153)-DN$171)/(DN$170-DN$171)</f>
        <v>0.26049342105263162</v>
      </c>
      <c r="BH173" s="105">
        <f t="shared" si="110"/>
        <v>0.45677361853832443</v>
      </c>
      <c r="BI173" s="105">
        <f t="shared" si="110"/>
        <v>0.92142857142857137</v>
      </c>
      <c r="BJ173" s="105">
        <f t="shared" si="110"/>
        <v>0.32104740460190562</v>
      </c>
      <c r="BK173" s="105">
        <f t="shared" si="110"/>
        <v>0.22360074917104095</v>
      </c>
      <c r="BL173" s="105">
        <f t="shared" si="110"/>
        <v>0.55904634875140746</v>
      </c>
      <c r="BM173" s="105">
        <f t="shared" si="110"/>
        <v>0.36267220189467986</v>
      </c>
      <c r="BN173" s="105">
        <f t="shared" si="110"/>
        <v>0.42461721046119616</v>
      </c>
      <c r="BO173" s="105">
        <f t="shared" si="110"/>
        <v>0.33371602446759235</v>
      </c>
      <c r="BP173" s="105">
        <f t="shared" si="110"/>
        <v>0.94241612618496717</v>
      </c>
      <c r="BQ173" s="105">
        <f t="shared" si="110"/>
        <v>0.9620504461580256</v>
      </c>
      <c r="BR173" s="105">
        <f t="shared" si="110"/>
        <v>0.98874607043600904</v>
      </c>
      <c r="BS173" s="105">
        <f t="shared" si="110"/>
        <v>0.77745618351614876</v>
      </c>
      <c r="BT173" s="105" t="e">
        <f t="shared" si="110"/>
        <v>#DIV/0!</v>
      </c>
      <c r="BU173" s="105">
        <f t="shared" si="110"/>
        <v>0.15116709667812983</v>
      </c>
      <c r="BV173" s="105">
        <f t="shared" si="110"/>
        <v>0.41790578404569023</v>
      </c>
      <c r="BX173" s="3" t="s">
        <v>258</v>
      </c>
      <c r="BY173" s="90">
        <f t="shared" ref="BY173:EC173" si="111">MIN(BY6:BY153)</f>
        <v>5.2610000000000001</v>
      </c>
      <c r="BZ173" s="90">
        <f t="shared" si="111"/>
        <v>-0.20547945205479501</v>
      </c>
      <c r="CA173" s="90">
        <f t="shared" si="111"/>
        <v>7.9261427341440758</v>
      </c>
      <c r="CB173" s="90">
        <f t="shared" si="111"/>
        <v>8.0608758999999988E-2</v>
      </c>
      <c r="CC173" s="90">
        <f t="shared" si="111"/>
        <v>-11.90915</v>
      </c>
      <c r="CD173" s="90">
        <f t="shared" si="111"/>
        <v>31.056180000000001</v>
      </c>
      <c r="CE173" s="90">
        <f t="shared" si="111"/>
        <v>1</v>
      </c>
      <c r="CF173" s="90">
        <f t="shared" si="111"/>
        <v>0</v>
      </c>
      <c r="CG173" s="90">
        <f t="shared" si="111"/>
        <v>0</v>
      </c>
      <c r="CH173" s="90">
        <f t="shared" si="111"/>
        <v>0</v>
      </c>
      <c r="CI173" s="90">
        <f t="shared" si="111"/>
        <v>1.2345679012345699E-2</v>
      </c>
      <c r="CJ173" s="90">
        <f t="shared" si="111"/>
        <v>-1</v>
      </c>
      <c r="CK173" s="90">
        <f t="shared" si="111"/>
        <v>44.4</v>
      </c>
      <c r="CL173" s="90">
        <f t="shared" si="111"/>
        <v>0.157</v>
      </c>
      <c r="CM173" s="90">
        <f t="shared" si="111"/>
        <v>30</v>
      </c>
      <c r="CN173" s="90">
        <f t="shared" si="111"/>
        <v>10.9</v>
      </c>
      <c r="CO173" s="90">
        <f t="shared" si="111"/>
        <v>1.6</v>
      </c>
      <c r="CP173" s="104">
        <f t="shared" si="111"/>
        <v>0.29159350000000001</v>
      </c>
      <c r="CQ173" s="104">
        <f t="shared" si="111"/>
        <v>28.313120000000001</v>
      </c>
      <c r="CR173" s="104">
        <f t="shared" si="111"/>
        <v>0</v>
      </c>
      <c r="CS173" s="104">
        <f t="shared" si="111"/>
        <v>4.9126200000000004</v>
      </c>
      <c r="CT173" s="104">
        <f t="shared" si="111"/>
        <v>8.1685099999999995</v>
      </c>
      <c r="CU173" s="104">
        <f t="shared" si="111"/>
        <v>6.4000000000000003E-3</v>
      </c>
      <c r="CV173" s="104">
        <f t="shared" si="111"/>
        <v>0.1</v>
      </c>
      <c r="CW173" s="90">
        <f t="shared" si="111"/>
        <v>0.1</v>
      </c>
      <c r="CX173" s="90">
        <f t="shared" si="111"/>
        <v>0.15</v>
      </c>
      <c r="CY173" s="90">
        <f t="shared" si="111"/>
        <v>0</v>
      </c>
      <c r="CZ173" s="90">
        <f t="shared" si="111"/>
        <v>0</v>
      </c>
      <c r="DA173" s="90">
        <f t="shared" si="111"/>
        <v>3</v>
      </c>
      <c r="DB173" s="90">
        <f t="shared" si="111"/>
        <v>0</v>
      </c>
      <c r="DC173" s="90">
        <f t="shared" si="111"/>
        <v>0</v>
      </c>
      <c r="DD173" s="90">
        <f t="shared" si="111"/>
        <v>1</v>
      </c>
      <c r="DE173" s="90">
        <f t="shared" si="111"/>
        <v>0</v>
      </c>
      <c r="DF173" s="90">
        <f t="shared" si="111"/>
        <v>1</v>
      </c>
      <c r="DG173" s="90">
        <f t="shared" si="111"/>
        <v>0</v>
      </c>
      <c r="DH173" s="90">
        <f t="shared" si="111"/>
        <v>0</v>
      </c>
      <c r="DI173" s="90">
        <f t="shared" si="111"/>
        <v>0</v>
      </c>
      <c r="DJ173" s="90">
        <f t="shared" si="111"/>
        <v>0</v>
      </c>
      <c r="DK173" s="90">
        <f t="shared" si="111"/>
        <v>0.1226877271227029</v>
      </c>
      <c r="DL173" s="90">
        <f t="shared" si="111"/>
        <v>38.694389831296441</v>
      </c>
      <c r="DM173" s="90">
        <f t="shared" si="111"/>
        <v>1</v>
      </c>
      <c r="DN173" s="90">
        <f t="shared" si="111"/>
        <v>1</v>
      </c>
      <c r="DO173" s="90">
        <f t="shared" si="111"/>
        <v>28</v>
      </c>
      <c r="DP173" s="90">
        <f t="shared" si="111"/>
        <v>7</v>
      </c>
      <c r="DQ173" s="90">
        <f t="shared" si="111"/>
        <v>-13.4121328159599</v>
      </c>
      <c r="DR173" s="90">
        <f t="shared" si="111"/>
        <v>0</v>
      </c>
      <c r="DS173" s="90">
        <f t="shared" si="111"/>
        <v>0.546666667</v>
      </c>
      <c r="DT173" s="90">
        <f t="shared" si="111"/>
        <v>0.55023152386892504</v>
      </c>
      <c r="DU173" s="90">
        <f t="shared" si="111"/>
        <v>5.0482382819824298E-2</v>
      </c>
      <c r="DV173" s="90">
        <f t="shared" si="111"/>
        <v>3.5400000000000001E-2</v>
      </c>
      <c r="DW173" s="90">
        <f t="shared" si="111"/>
        <v>18</v>
      </c>
      <c r="DX173" s="90">
        <f t="shared" si="111"/>
        <v>28.2</v>
      </c>
      <c r="DY173" s="90">
        <f t="shared" si="111"/>
        <v>7</v>
      </c>
      <c r="DZ173" s="90">
        <f t="shared" si="111"/>
        <v>2.2201653499999998</v>
      </c>
      <c r="EA173" s="90">
        <f t="shared" si="111"/>
        <v>0</v>
      </c>
      <c r="EB173" s="90">
        <f t="shared" si="111"/>
        <v>5.5466108109999999</v>
      </c>
      <c r="EC173" s="90">
        <f t="shared" si="111"/>
        <v>7.7100000000000002E-2</v>
      </c>
    </row>
    <row r="174" spans="1:134" ht="15.75" customHeight="1" x14ac:dyDescent="0.25">
      <c r="B174" s="77"/>
      <c r="C174" s="77"/>
      <c r="D174" s="77"/>
      <c r="E174" s="77"/>
      <c r="F174" s="77"/>
      <c r="G174" s="3"/>
      <c r="H174" s="3"/>
      <c r="I174" s="3"/>
      <c r="J174" s="3"/>
      <c r="K174" s="3"/>
      <c r="L174" s="3"/>
      <c r="M174" s="77"/>
      <c r="N174" s="77"/>
      <c r="O174" s="77"/>
      <c r="P174" s="77"/>
      <c r="Q174" s="3">
        <v>2</v>
      </c>
      <c r="R174" s="105">
        <f t="shared" si="108"/>
        <v>0.32987369577155418</v>
      </c>
      <c r="S174" s="105">
        <f t="shared" si="108"/>
        <v>0.34464499560967571</v>
      </c>
      <c r="T174" s="105">
        <f t="shared" si="108"/>
        <v>0.14115502714142186</v>
      </c>
      <c r="U174" s="105">
        <f t="shared" si="108"/>
        <v>9.0533754437885049E-3</v>
      </c>
      <c r="V174" s="105">
        <f t="shared" si="108"/>
        <v>0.14742419649712429</v>
      </c>
      <c r="W174" s="105">
        <f t="shared" si="108"/>
        <v>0.68383349184540243</v>
      </c>
      <c r="X174" s="105">
        <f t="shared" si="108"/>
        <v>8.7708333333333346E-2</v>
      </c>
      <c r="Y174" s="105">
        <f t="shared" si="108"/>
        <v>0.41627272727272724</v>
      </c>
      <c r="Z174" s="105">
        <f t="shared" si="108"/>
        <v>0.33160000000000006</v>
      </c>
      <c r="AA174" s="105">
        <f t="shared" si="108"/>
        <v>0.75555555555555554</v>
      </c>
      <c r="AB174" s="105">
        <f t="shared" si="108"/>
        <v>9.0312129798610308E-2</v>
      </c>
      <c r="AC174" s="105">
        <f t="shared" si="108"/>
        <v>0.46666666666666667</v>
      </c>
      <c r="AD174" s="105">
        <f t="shared" si="108"/>
        <v>0.63584699453551885</v>
      </c>
      <c r="AE174" s="105">
        <f t="shared" si="108"/>
        <v>0.18842474785935845</v>
      </c>
      <c r="AF174" s="105">
        <f t="shared" si="108"/>
        <v>0.61066666666666658</v>
      </c>
      <c r="AG174" s="105">
        <f t="shared" si="108"/>
        <v>0.72091283202394318</v>
      </c>
      <c r="AH174" s="105">
        <f t="shared" si="108"/>
        <v>0.57971014492753625</v>
      </c>
      <c r="AI174" s="105">
        <f t="shared" si="108"/>
        <v>1.1196320652186953</v>
      </c>
      <c r="AJ174" s="105">
        <f t="shared" si="108"/>
        <v>1.1881671948500387</v>
      </c>
      <c r="AK174" s="105">
        <f t="shared" si="108"/>
        <v>3.4548802946593002E-2</v>
      </c>
      <c r="AL174" s="105">
        <f t="shared" si="108"/>
        <v>0.52403769943839351</v>
      </c>
      <c r="AM174" s="105">
        <f t="shared" si="108"/>
        <v>0.37147998611251165</v>
      </c>
      <c r="AN174" s="105">
        <f t="shared" si="108"/>
        <v>0.13502853775997159</v>
      </c>
      <c r="AO174" s="105">
        <f t="shared" si="108"/>
        <v>0.53883609518573783</v>
      </c>
      <c r="AP174" s="105">
        <f t="shared" si="108"/>
        <v>0.17565543071161047</v>
      </c>
      <c r="AQ174" s="105">
        <f t="shared" si="108"/>
        <v>0.50586332015992974</v>
      </c>
      <c r="AR174" s="105">
        <f t="shared" si="108"/>
        <v>0.46666666666666667</v>
      </c>
      <c r="AS174" s="105">
        <f t="shared" si="108"/>
        <v>0.23333333333333334</v>
      </c>
      <c r="AT174" s="105">
        <f t="shared" si="108"/>
        <v>0.3052631578947369</v>
      </c>
      <c r="AU174" s="105">
        <f t="shared" si="108"/>
        <v>0.44444444444444442</v>
      </c>
      <c r="AV174" s="105">
        <f t="shared" si="108"/>
        <v>0.4</v>
      </c>
      <c r="AW174" s="105">
        <f t="shared" si="108"/>
        <v>0.46666666666666662</v>
      </c>
      <c r="AX174" s="76">
        <v>1</v>
      </c>
      <c r="AY174" s="105">
        <f t="shared" si="109"/>
        <v>0.53333333333333333</v>
      </c>
      <c r="AZ174" s="105">
        <f t="shared" si="109"/>
        <v>0.13333333333333333</v>
      </c>
      <c r="BA174" s="105">
        <f t="shared" si="109"/>
        <v>1.0988222427256488E-2</v>
      </c>
      <c r="BB174" s="105">
        <f t="shared" si="109"/>
        <v>1.7769200898767146E-2</v>
      </c>
      <c r="BC174" s="105">
        <f t="shared" si="109"/>
        <v>0.19999999999999998</v>
      </c>
      <c r="BD174" s="105">
        <f t="shared" si="109"/>
        <v>0.26818010571167067</v>
      </c>
      <c r="BE174" s="105">
        <f t="shared" si="109"/>
        <v>0.42183309211087322</v>
      </c>
      <c r="BF174" s="76">
        <v>0.75</v>
      </c>
      <c r="BG174" s="105">
        <f t="shared" si="110"/>
        <v>0.14698076923076919</v>
      </c>
      <c r="BH174" s="105">
        <f t="shared" si="110"/>
        <v>0.38131313131313127</v>
      </c>
      <c r="BI174" s="105">
        <f t="shared" si="110"/>
        <v>0.79047619047619044</v>
      </c>
      <c r="BJ174" s="105">
        <f t="shared" si="110"/>
        <v>0.36489746226549485</v>
      </c>
      <c r="BK174" s="105">
        <f t="shared" si="110"/>
        <v>4.0197062586963032E-2</v>
      </c>
      <c r="BL174" s="105">
        <f t="shared" si="110"/>
        <v>0.33615197393085372</v>
      </c>
      <c r="BM174" s="105">
        <f t="shared" si="110"/>
        <v>0.13394996236397622</v>
      </c>
      <c r="BN174" s="105">
        <f t="shared" si="110"/>
        <v>0.14245336550526141</v>
      </c>
      <c r="BO174" s="105">
        <f t="shared" si="110"/>
        <v>0.11953774359488825</v>
      </c>
      <c r="BP174" s="105">
        <f t="shared" si="110"/>
        <v>0.78130279295289506</v>
      </c>
      <c r="BQ174" s="105">
        <f t="shared" si="110"/>
        <v>0.80638025381301681</v>
      </c>
      <c r="BR174" s="105">
        <f t="shared" si="110"/>
        <v>0.86072695737404448</v>
      </c>
      <c r="BS174" s="105">
        <f t="shared" si="110"/>
        <v>0.37188213338241388</v>
      </c>
      <c r="BT174" s="105" t="e">
        <f t="shared" si="110"/>
        <v>#DIV/0!</v>
      </c>
      <c r="BU174" s="105">
        <f t="shared" si="110"/>
        <v>0.40040676150395677</v>
      </c>
      <c r="BV174" s="105">
        <f t="shared" si="110"/>
        <v>0.13421472042884219</v>
      </c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89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</row>
    <row r="175" spans="1:134" ht="15.75" customHeight="1" x14ac:dyDescent="0.25">
      <c r="B175" s="77"/>
      <c r="C175" s="77"/>
      <c r="D175" s="77"/>
      <c r="E175" s="77"/>
      <c r="F175" s="77"/>
      <c r="G175" s="3"/>
      <c r="H175" s="3"/>
      <c r="I175" s="3"/>
      <c r="J175" s="3"/>
      <c r="K175" s="3"/>
      <c r="L175" s="3"/>
      <c r="M175" s="77"/>
      <c r="N175" s="77"/>
      <c r="O175" s="77"/>
      <c r="P175" s="77"/>
      <c r="Q175" s="3">
        <v>3</v>
      </c>
      <c r="R175" s="105">
        <f t="shared" si="108"/>
        <v>0.39256156247290386</v>
      </c>
      <c r="S175" s="105">
        <f t="shared" si="108"/>
        <v>0.40606208681869327</v>
      </c>
      <c r="T175" s="105">
        <f t="shared" si="108"/>
        <v>8.6159147749747811E-2</v>
      </c>
      <c r="U175" s="105">
        <f t="shared" si="108"/>
        <v>-2.3445186166620623E-2</v>
      </c>
      <c r="V175" s="105">
        <f t="shared" si="108"/>
        <v>0.30860773279359327</v>
      </c>
      <c r="W175" s="105">
        <f t="shared" si="108"/>
        <v>0.62408725045594937</v>
      </c>
      <c r="X175" s="105">
        <f t="shared" si="108"/>
        <v>0.26671875</v>
      </c>
      <c r="Y175" s="105">
        <f t="shared" si="108"/>
        <v>0.46360000000000007</v>
      </c>
      <c r="Z175" s="105">
        <f t="shared" si="108"/>
        <v>0.57510000000000006</v>
      </c>
      <c r="AA175" s="105">
        <f t="shared" si="108"/>
        <v>0.79999999999999993</v>
      </c>
      <c r="AB175" s="105">
        <f t="shared" si="108"/>
        <v>9.3398393688572501E-2</v>
      </c>
      <c r="AC175" s="105">
        <f t="shared" si="108"/>
        <v>0.8</v>
      </c>
      <c r="AD175" s="105">
        <f t="shared" si="108"/>
        <v>0.68918032786885197</v>
      </c>
      <c r="AE175" s="105">
        <f t="shared" si="108"/>
        <v>0.36358988446058965</v>
      </c>
      <c r="AF175" s="105">
        <f t="shared" si="108"/>
        <v>0.83800000000000008</v>
      </c>
      <c r="AG175" s="105">
        <f t="shared" si="108"/>
        <v>0.80774410774410776</v>
      </c>
      <c r="AH175" s="105">
        <f t="shared" si="108"/>
        <v>0.50679347826086962</v>
      </c>
      <c r="AI175" s="105">
        <f t="shared" si="108"/>
        <v>1.3807487179733247</v>
      </c>
      <c r="AJ175" s="105">
        <f t="shared" si="108"/>
        <v>1.595813502914754</v>
      </c>
      <c r="AK175" s="105">
        <f t="shared" si="108"/>
        <v>2.1319467013324666E-2</v>
      </c>
      <c r="AL175" s="105">
        <f t="shared" si="108"/>
        <v>0.48448224337579782</v>
      </c>
      <c r="AM175" s="105">
        <f t="shared" si="108"/>
        <v>0.24486349546920594</v>
      </c>
      <c r="AN175" s="105">
        <f t="shared" si="108"/>
        <v>0.16125800149319952</v>
      </c>
      <c r="AO175" s="105">
        <f t="shared" si="108"/>
        <v>0.32710280373831785</v>
      </c>
      <c r="AP175" s="105">
        <f t="shared" si="108"/>
        <v>0.35561797752809005</v>
      </c>
      <c r="AQ175" s="105">
        <f t="shared" si="108"/>
        <v>0.33209457117104624</v>
      </c>
      <c r="AR175" s="105">
        <f t="shared" si="108"/>
        <v>0.6</v>
      </c>
      <c r="AS175" s="105">
        <f t="shared" si="108"/>
        <v>0.47499999999999998</v>
      </c>
      <c r="AT175" s="105">
        <f t="shared" si="108"/>
        <v>0.57894736842105265</v>
      </c>
      <c r="AU175" s="105">
        <f t="shared" si="108"/>
        <v>0.68611111111111112</v>
      </c>
      <c r="AV175" s="105">
        <f t="shared" si="108"/>
        <v>0.85</v>
      </c>
      <c r="AW175" s="105">
        <f t="shared" si="108"/>
        <v>0.31666666666666665</v>
      </c>
      <c r="AX175" s="76">
        <v>1</v>
      </c>
      <c r="AY175" s="105">
        <f t="shared" si="109"/>
        <v>0.8928571428571429</v>
      </c>
      <c r="AZ175" s="105">
        <f t="shared" si="109"/>
        <v>0.05</v>
      </c>
      <c r="BA175" s="105">
        <f t="shared" si="109"/>
        <v>3.7756999051654161E-3</v>
      </c>
      <c r="BB175" s="105">
        <f t="shared" si="109"/>
        <v>1.0183392807692338E-2</v>
      </c>
      <c r="BC175" s="105">
        <f t="shared" si="109"/>
        <v>0.78333333333333333</v>
      </c>
      <c r="BD175" s="105">
        <f t="shared" si="109"/>
        <v>0.18008488380371354</v>
      </c>
      <c r="BE175" s="105">
        <f t="shared" si="109"/>
        <v>0.2378696780163353</v>
      </c>
      <c r="BF175" s="76">
        <v>0.75</v>
      </c>
      <c r="BG175" s="105">
        <f t="shared" si="110"/>
        <v>3.1355263157894664E-2</v>
      </c>
      <c r="BH175" s="105">
        <f t="shared" si="110"/>
        <v>0.4907407407407407</v>
      </c>
      <c r="BI175" s="105">
        <f t="shared" si="110"/>
        <v>0.87142857142857133</v>
      </c>
      <c r="BJ175" s="105">
        <f t="shared" si="110"/>
        <v>0.584260299671018</v>
      </c>
      <c r="BK175" s="105">
        <f t="shared" si="110"/>
        <v>0.16699280664829688</v>
      </c>
      <c r="BL175" s="105">
        <f t="shared" si="110"/>
        <v>0.32833674674239138</v>
      </c>
      <c r="BM175" s="105">
        <f t="shared" si="110"/>
        <v>0.19408203158235279</v>
      </c>
      <c r="BN175" s="105">
        <f t="shared" si="110"/>
        <v>9.8807475133976863E-2</v>
      </c>
      <c r="BO175" s="105">
        <f t="shared" si="110"/>
        <v>0.13078152346524882</v>
      </c>
      <c r="BP175" s="105">
        <f t="shared" si="110"/>
        <v>0.82834199960508159</v>
      </c>
      <c r="BQ175" s="105">
        <f t="shared" si="110"/>
        <v>0.77343113284433573</v>
      </c>
      <c r="BR175" s="105">
        <f t="shared" si="110"/>
        <v>0.94346283311494794</v>
      </c>
      <c r="BS175" s="105">
        <f t="shared" si="110"/>
        <v>0.46960960537037139</v>
      </c>
      <c r="BT175" s="105" t="e">
        <f t="shared" si="110"/>
        <v>#DIV/0!</v>
      </c>
      <c r="BU175" s="105">
        <f t="shared" si="110"/>
        <v>0.19258415096786016</v>
      </c>
      <c r="BV175" s="105">
        <f t="shared" si="110"/>
        <v>9.2563524878125691E-2</v>
      </c>
      <c r="BW175" s="93"/>
      <c r="BX175" s="93" t="s">
        <v>259</v>
      </c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89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</row>
    <row r="176" spans="1:134" ht="15.75" customHeight="1" x14ac:dyDescent="0.25">
      <c r="B176" s="77"/>
      <c r="C176" s="77"/>
      <c r="D176" s="77"/>
      <c r="E176" s="77"/>
      <c r="F176" s="77"/>
      <c r="G176" s="3"/>
      <c r="H176" s="3"/>
      <c r="I176" s="3"/>
      <c r="J176" s="3"/>
      <c r="K176" s="3"/>
      <c r="L176" s="3"/>
      <c r="M176" s="77"/>
      <c r="N176" s="77"/>
      <c r="O176" s="77"/>
      <c r="P176" s="77"/>
      <c r="Q176" s="3">
        <v>4</v>
      </c>
      <c r="R176" s="105">
        <f t="shared" si="108"/>
        <v>0.59397371574060209</v>
      </c>
      <c r="S176" s="105">
        <f t="shared" si="108"/>
        <v>0.59225014415321742</v>
      </c>
      <c r="T176" s="105">
        <f t="shared" si="108"/>
        <v>7.2215936157669761E-2</v>
      </c>
      <c r="U176" s="105">
        <f t="shared" si="108"/>
        <v>-6.8593601020825647E-3</v>
      </c>
      <c r="V176" s="105">
        <f t="shared" si="108"/>
        <v>0.10537343409256467</v>
      </c>
      <c r="W176" s="105">
        <f t="shared" si="108"/>
        <v>0.85195683138419642</v>
      </c>
      <c r="X176" s="105">
        <f t="shared" si="108"/>
        <v>0.40378289473684209</v>
      </c>
      <c r="Y176" s="105">
        <f t="shared" si="108"/>
        <v>0.82533333333333347</v>
      </c>
      <c r="Z176" s="105">
        <f t="shared" si="108"/>
        <v>0.43381818181818183</v>
      </c>
      <c r="AA176" s="105">
        <f t="shared" si="108"/>
        <v>0.71212121212121204</v>
      </c>
      <c r="AB176" s="105">
        <f t="shared" si="108"/>
        <v>0.20696852979646521</v>
      </c>
      <c r="AC176" s="105">
        <f t="shared" si="108"/>
        <v>0.75</v>
      </c>
      <c r="AD176" s="105">
        <f t="shared" si="108"/>
        <v>0.71177347242921007</v>
      </c>
      <c r="AE176" s="105">
        <f t="shared" si="108"/>
        <v>0.5383466530683233</v>
      </c>
      <c r="AF176" s="105">
        <f t="shared" si="108"/>
        <v>0.72090909090909094</v>
      </c>
      <c r="AG176" s="105">
        <f t="shared" si="108"/>
        <v>0.89960208142026332</v>
      </c>
      <c r="AH176" s="105">
        <f t="shared" si="108"/>
        <v>0.62700228832951921</v>
      </c>
      <c r="AI176" s="105">
        <f t="shared" si="108"/>
        <v>1.1665458000241224</v>
      </c>
      <c r="AJ176" s="105">
        <f t="shared" si="108"/>
        <v>1.3936370683841914</v>
      </c>
      <c r="AK176" s="105">
        <f t="shared" si="108"/>
        <v>0.18545119705340701</v>
      </c>
      <c r="AL176" s="105">
        <f t="shared" si="108"/>
        <v>0.22938217721990509</v>
      </c>
      <c r="AM176" s="105">
        <f t="shared" si="108"/>
        <v>0.17255333193896602</v>
      </c>
      <c r="AN176" s="105">
        <f t="shared" si="108"/>
        <v>1.2140637565163516E-2</v>
      </c>
      <c r="AO176" s="105">
        <f t="shared" si="108"/>
        <v>0.2388187220512675</v>
      </c>
      <c r="AP176" s="105">
        <f t="shared" si="108"/>
        <v>0.57175689479060265</v>
      </c>
      <c r="AQ176" s="105">
        <f t="shared" si="108"/>
        <v>0.25732258450832945</v>
      </c>
      <c r="AR176" s="105">
        <f t="shared" si="108"/>
        <v>0.86363636363636365</v>
      </c>
      <c r="AS176" s="105">
        <f t="shared" si="108"/>
        <v>0.47727272727272729</v>
      </c>
      <c r="AT176" s="105">
        <f t="shared" si="108"/>
        <v>0.59090909090909083</v>
      </c>
      <c r="AU176" s="105">
        <f t="shared" si="108"/>
        <v>0.89393939393939392</v>
      </c>
      <c r="AV176" s="105">
        <f t="shared" si="108"/>
        <v>0.63636363636363635</v>
      </c>
      <c r="AW176" s="105">
        <f t="shared" si="108"/>
        <v>0.98484848484848486</v>
      </c>
      <c r="AX176" s="76">
        <v>1</v>
      </c>
      <c r="AY176" s="105">
        <f t="shared" si="109"/>
        <v>0.79220779220779225</v>
      </c>
      <c r="AZ176" s="105">
        <f t="shared" si="109"/>
        <v>0.36363636363636365</v>
      </c>
      <c r="BA176" s="105">
        <f t="shared" si="109"/>
        <v>2.4831003259051612E-3</v>
      </c>
      <c r="BB176" s="105">
        <f t="shared" si="109"/>
        <v>3.2488646117538093E-2</v>
      </c>
      <c r="BC176" s="105">
        <f t="shared" si="109"/>
        <v>0.72727272727272718</v>
      </c>
      <c r="BD176" s="105">
        <f t="shared" si="109"/>
        <v>0.2472605632266397</v>
      </c>
      <c r="BE176" s="105">
        <f t="shared" si="109"/>
        <v>0.38523445489136215</v>
      </c>
      <c r="BF176" s="76">
        <v>0.75</v>
      </c>
      <c r="BG176" s="105">
        <f t="shared" si="110"/>
        <v>8.8613636363636339E-2</v>
      </c>
      <c r="BH176" s="105">
        <f t="shared" si="110"/>
        <v>0.43813131313131309</v>
      </c>
      <c r="BI176" s="105">
        <f t="shared" si="110"/>
        <v>0.88311688311688308</v>
      </c>
      <c r="BJ176" s="105">
        <f t="shared" si="110"/>
        <v>0.35416688139780061</v>
      </c>
      <c r="BK176" s="105">
        <f t="shared" si="110"/>
        <v>6.1712765535866215E-2</v>
      </c>
      <c r="BL176" s="105">
        <f t="shared" si="110"/>
        <v>0.31931369867373988</v>
      </c>
      <c r="BM176" s="105">
        <f t="shared" si="110"/>
        <v>0.20615202281867506</v>
      </c>
      <c r="BN176" s="105">
        <f t="shared" si="110"/>
        <v>0.15091865705660376</v>
      </c>
      <c r="BO176" s="105">
        <f t="shared" si="110"/>
        <v>0.20209348907517583</v>
      </c>
      <c r="BP176" s="105">
        <f t="shared" si="110"/>
        <v>0.923290031892678</v>
      </c>
      <c r="BQ176" s="105">
        <f t="shared" si="110"/>
        <v>0.89552528427834055</v>
      </c>
      <c r="BR176" s="105">
        <f t="shared" si="110"/>
        <v>0.99988968957812674</v>
      </c>
      <c r="BS176" s="105">
        <f t="shared" si="110"/>
        <v>0.59874896154459167</v>
      </c>
      <c r="BT176" s="105" t="e">
        <f t="shared" si="110"/>
        <v>#DIV/0!</v>
      </c>
      <c r="BU176" s="105">
        <f t="shared" si="110"/>
        <v>0.2443023940051583</v>
      </c>
      <c r="BV176" s="105">
        <f t="shared" si="110"/>
        <v>0.35473355215679736</v>
      </c>
      <c r="BW176" s="3"/>
      <c r="BX176" s="3" t="s">
        <v>260</v>
      </c>
      <c r="BY176" s="77">
        <f t="shared" ref="BY176:EC176" si="112">COUNTA(BY6:BY153)</f>
        <v>147</v>
      </c>
      <c r="BZ176" s="77">
        <f t="shared" si="112"/>
        <v>147</v>
      </c>
      <c r="CA176" s="77">
        <f t="shared" si="112"/>
        <v>148</v>
      </c>
      <c r="CB176" s="77">
        <f t="shared" si="112"/>
        <v>139</v>
      </c>
      <c r="CC176" s="77">
        <f t="shared" si="112"/>
        <v>139</v>
      </c>
      <c r="CD176" s="77">
        <f t="shared" si="112"/>
        <v>135</v>
      </c>
      <c r="CE176" s="77">
        <f t="shared" si="112"/>
        <v>145</v>
      </c>
      <c r="CF176" s="77">
        <f t="shared" si="112"/>
        <v>117</v>
      </c>
      <c r="CG176" s="77">
        <f t="shared" si="112"/>
        <v>148</v>
      </c>
      <c r="CH176" s="77">
        <f t="shared" si="112"/>
        <v>148</v>
      </c>
      <c r="CI176" s="77">
        <f t="shared" si="112"/>
        <v>142</v>
      </c>
      <c r="CJ176" s="77">
        <f t="shared" si="112"/>
        <v>148</v>
      </c>
      <c r="CK176" s="77">
        <f t="shared" si="112"/>
        <v>148</v>
      </c>
      <c r="CL176" s="77">
        <f t="shared" si="112"/>
        <v>147</v>
      </c>
      <c r="CM176" s="77">
        <f t="shared" si="112"/>
        <v>148</v>
      </c>
      <c r="CN176" s="77">
        <f t="shared" si="112"/>
        <v>147</v>
      </c>
      <c r="CO176" s="77">
        <f t="shared" si="112"/>
        <v>129</v>
      </c>
      <c r="CP176" s="77">
        <f t="shared" si="112"/>
        <v>135</v>
      </c>
      <c r="CQ176" s="77">
        <f t="shared" si="112"/>
        <v>139</v>
      </c>
      <c r="CR176" s="77">
        <f t="shared" si="112"/>
        <v>136</v>
      </c>
      <c r="CS176" s="77">
        <f t="shared" si="112"/>
        <v>136</v>
      </c>
      <c r="CT176" s="77">
        <f t="shared" si="112"/>
        <v>141</v>
      </c>
      <c r="CU176" s="77">
        <f t="shared" si="112"/>
        <v>134</v>
      </c>
      <c r="CV176" s="77">
        <f t="shared" si="112"/>
        <v>148</v>
      </c>
      <c r="CW176" s="77">
        <f t="shared" si="112"/>
        <v>148</v>
      </c>
      <c r="CX176" s="77">
        <f t="shared" si="112"/>
        <v>148</v>
      </c>
      <c r="CY176" s="77">
        <f t="shared" si="112"/>
        <v>148</v>
      </c>
      <c r="CZ176" s="77">
        <f t="shared" si="112"/>
        <v>148</v>
      </c>
      <c r="DA176" s="77">
        <f t="shared" si="112"/>
        <v>148</v>
      </c>
      <c r="DB176" s="77">
        <f t="shared" si="112"/>
        <v>148</v>
      </c>
      <c r="DC176" s="77">
        <f t="shared" si="112"/>
        <v>148</v>
      </c>
      <c r="DD176" s="77">
        <f t="shared" si="112"/>
        <v>148</v>
      </c>
      <c r="DE176" s="77">
        <f t="shared" si="112"/>
        <v>147</v>
      </c>
      <c r="DF176" s="77">
        <f t="shared" si="112"/>
        <v>148</v>
      </c>
      <c r="DG176" s="77">
        <f t="shared" si="112"/>
        <v>148</v>
      </c>
      <c r="DH176" s="77">
        <f t="shared" si="112"/>
        <v>148</v>
      </c>
      <c r="DI176" s="77">
        <f t="shared" si="112"/>
        <v>148</v>
      </c>
      <c r="DJ176" s="77">
        <f t="shared" si="112"/>
        <v>148</v>
      </c>
      <c r="DK176" s="77">
        <f t="shared" si="112"/>
        <v>143</v>
      </c>
      <c r="DL176" s="77">
        <f t="shared" si="112"/>
        <v>146</v>
      </c>
      <c r="DM176" s="77">
        <f t="shared" si="112"/>
        <v>141</v>
      </c>
      <c r="DN176" s="106">
        <f t="shared" si="112"/>
        <v>148</v>
      </c>
      <c r="DO176" s="77">
        <f t="shared" si="112"/>
        <v>114</v>
      </c>
      <c r="DP176" s="77">
        <f t="shared" si="112"/>
        <v>148</v>
      </c>
      <c r="DQ176" s="77">
        <f t="shared" si="112"/>
        <v>145</v>
      </c>
      <c r="DR176" s="77">
        <f t="shared" si="112"/>
        <v>128</v>
      </c>
      <c r="DS176" s="77">
        <f t="shared" si="112"/>
        <v>136</v>
      </c>
      <c r="DT176" s="77">
        <f t="shared" si="112"/>
        <v>143</v>
      </c>
      <c r="DU176" s="77">
        <f t="shared" si="112"/>
        <v>143</v>
      </c>
      <c r="DV176" s="77">
        <f t="shared" si="112"/>
        <v>128</v>
      </c>
      <c r="DW176" s="77">
        <f t="shared" si="112"/>
        <v>147</v>
      </c>
      <c r="DX176" s="77">
        <f t="shared" si="112"/>
        <v>143</v>
      </c>
      <c r="DY176" s="77">
        <f t="shared" si="112"/>
        <v>148</v>
      </c>
      <c r="DZ176" s="77">
        <f t="shared" si="112"/>
        <v>148</v>
      </c>
      <c r="EA176" s="77">
        <f t="shared" si="112"/>
        <v>148</v>
      </c>
      <c r="EB176" s="77">
        <f t="shared" si="112"/>
        <v>148</v>
      </c>
      <c r="EC176" s="77">
        <f t="shared" si="112"/>
        <v>147</v>
      </c>
    </row>
    <row r="177" spans="2:133" ht="15.75" customHeight="1" x14ac:dyDescent="0.25">
      <c r="B177" s="77"/>
      <c r="C177" s="77"/>
      <c r="D177" s="77"/>
      <c r="E177" s="77"/>
      <c r="F177" s="77"/>
      <c r="G177" s="3"/>
      <c r="H177" s="3"/>
      <c r="I177" s="3"/>
      <c r="J177" s="3"/>
      <c r="K177" s="3"/>
      <c r="L177" s="3"/>
      <c r="M177" s="77"/>
      <c r="N177" s="77"/>
      <c r="O177" s="77"/>
      <c r="P177" s="77"/>
      <c r="Q177" s="3">
        <v>5</v>
      </c>
      <c r="R177" s="105">
        <f t="shared" si="108"/>
        <v>0.34062213984989942</v>
      </c>
      <c r="S177" s="105">
        <f t="shared" si="108"/>
        <v>0.3271293264892029</v>
      </c>
      <c r="T177" s="105">
        <f t="shared" si="108"/>
        <v>5.309404876127221E-2</v>
      </c>
      <c r="U177" s="105">
        <f t="shared" si="108"/>
        <v>5.2759177552015507E-2</v>
      </c>
      <c r="V177" s="105">
        <f t="shared" si="108"/>
        <v>0.23758873782061241</v>
      </c>
      <c r="W177" s="105">
        <f t="shared" si="108"/>
        <v>0.42097449326020125</v>
      </c>
      <c r="X177" s="105">
        <f t="shared" si="108"/>
        <v>0.12586805555555558</v>
      </c>
      <c r="Y177" s="105">
        <f t="shared" si="108"/>
        <v>0.25200000000000006</v>
      </c>
      <c r="Z177" s="105">
        <f t="shared" si="108"/>
        <v>0.44877777777777772</v>
      </c>
      <c r="AA177" s="105">
        <f t="shared" si="108"/>
        <v>0.54629629629629628</v>
      </c>
      <c r="AB177" s="105">
        <f t="shared" si="108"/>
        <v>9.7058370365723706E-2</v>
      </c>
      <c r="AC177" s="105">
        <f t="shared" si="108"/>
        <v>0.2361111111111111</v>
      </c>
      <c r="AD177" s="105">
        <f t="shared" si="108"/>
        <v>0.30765027322404365</v>
      </c>
      <c r="AE177" s="105">
        <f t="shared" si="108"/>
        <v>5.717561206147545E-2</v>
      </c>
      <c r="AF177" s="105">
        <f t="shared" si="108"/>
        <v>0.28555555555555556</v>
      </c>
      <c r="AG177" s="105">
        <f t="shared" si="108"/>
        <v>0.26892380596084309</v>
      </c>
      <c r="AH177" s="105">
        <f t="shared" si="108"/>
        <v>0.38509316770186336</v>
      </c>
      <c r="AI177" s="105">
        <f t="shared" si="108"/>
        <v>0.65367615984175387</v>
      </c>
      <c r="AJ177" s="105">
        <f t="shared" si="108"/>
        <v>0.77164238771989857</v>
      </c>
      <c r="AK177" s="105">
        <f t="shared" si="108"/>
        <v>3.7884767166535124E-4</v>
      </c>
      <c r="AL177" s="105">
        <f t="shared" si="108"/>
        <v>0.68637917862735842</v>
      </c>
      <c r="AM177" s="105">
        <f t="shared" si="108"/>
        <v>0.59768371669538523</v>
      </c>
      <c r="AN177" s="105">
        <f t="shared" si="108"/>
        <v>0.41949098472037538</v>
      </c>
      <c r="AO177" s="105">
        <f t="shared" si="108"/>
        <v>0.75534554424054157</v>
      </c>
      <c r="AP177" s="105">
        <f t="shared" si="108"/>
        <v>0.42518726591760314</v>
      </c>
      <c r="AQ177" s="105">
        <f t="shared" si="108"/>
        <v>0.72134014344372788</v>
      </c>
      <c r="AR177" s="105">
        <f t="shared" si="108"/>
        <v>0.52777777777777779</v>
      </c>
      <c r="AS177" s="105">
        <f t="shared" si="108"/>
        <v>0.18055555555555555</v>
      </c>
      <c r="AT177" s="105">
        <f t="shared" si="108"/>
        <v>0.41081871345029236</v>
      </c>
      <c r="AU177" s="105">
        <f t="shared" si="108"/>
        <v>0.52623456790123457</v>
      </c>
      <c r="AV177" s="105">
        <f t="shared" si="108"/>
        <v>0.75</v>
      </c>
      <c r="AW177" s="105">
        <f t="shared" si="108"/>
        <v>0.26851851851851855</v>
      </c>
      <c r="AX177" s="76">
        <v>1</v>
      </c>
      <c r="AY177" s="105">
        <f t="shared" si="109"/>
        <v>0.78968253968253965</v>
      </c>
      <c r="AZ177" s="105">
        <f t="shared" si="109"/>
        <v>0.41666666666666669</v>
      </c>
      <c r="BA177" s="105">
        <f t="shared" si="109"/>
        <v>7.8026052770160392E-2</v>
      </c>
      <c r="BB177" s="105">
        <f t="shared" si="109"/>
        <v>5.5150528857127339E-2</v>
      </c>
      <c r="BC177" s="105">
        <f t="shared" si="109"/>
        <v>0.77777777777777779</v>
      </c>
      <c r="BD177" s="105">
        <f t="shared" si="109"/>
        <v>0.21918209982482084</v>
      </c>
      <c r="BE177" s="105">
        <f t="shared" si="109"/>
        <v>8.6823590702654538E-2</v>
      </c>
      <c r="BF177" s="76">
        <v>0.75</v>
      </c>
      <c r="BG177" s="105">
        <f t="shared" si="110"/>
        <v>1.597058823529407E-2</v>
      </c>
      <c r="BH177" s="105">
        <f t="shared" si="110"/>
        <v>0.35968379446640319</v>
      </c>
      <c r="BI177" s="105">
        <f t="shared" si="110"/>
        <v>0.90079365079365081</v>
      </c>
      <c r="BJ177" s="105">
        <f t="shared" si="110"/>
        <v>0.40538830555506167</v>
      </c>
      <c r="BK177" s="105">
        <f t="shared" si="110"/>
        <v>6.0937654105539418E-2</v>
      </c>
      <c r="BL177" s="105">
        <f t="shared" si="110"/>
        <v>9.9873200343828683E-2</v>
      </c>
      <c r="BM177" s="105">
        <f t="shared" si="110"/>
        <v>5.0145332436697887E-2</v>
      </c>
      <c r="BN177" s="105">
        <f t="shared" si="110"/>
        <v>3.7763139965356123E-2</v>
      </c>
      <c r="BO177" s="105">
        <f t="shared" si="110"/>
        <v>3.0219929667611781E-2</v>
      </c>
      <c r="BP177" s="105">
        <f t="shared" si="110"/>
        <v>0.28929258357284404</v>
      </c>
      <c r="BQ177" s="105">
        <f t="shared" si="110"/>
        <v>0.41646291768541138</v>
      </c>
      <c r="BR177" s="105">
        <f t="shared" si="110"/>
        <v>0.2873340147484798</v>
      </c>
      <c r="BS177" s="105">
        <f t="shared" si="110"/>
        <v>0.16010201909723054</v>
      </c>
      <c r="BT177" s="105" t="e">
        <f t="shared" si="110"/>
        <v>#DIV/0!</v>
      </c>
      <c r="BU177" s="105">
        <f t="shared" si="110"/>
        <v>0.36918299501877033</v>
      </c>
      <c r="BV177" s="105">
        <f t="shared" si="110"/>
        <v>0.12001200114299014</v>
      </c>
      <c r="BW177" s="3"/>
      <c r="BX177" s="3" t="s">
        <v>261</v>
      </c>
      <c r="BY177" s="107">
        <f t="shared" ref="BY177:EC177" si="113">BY176/COUNTA($A$6:$A$153)</f>
        <v>0.9932432432432432</v>
      </c>
      <c r="BZ177" s="107">
        <f t="shared" si="113"/>
        <v>0.9932432432432432</v>
      </c>
      <c r="CA177" s="107">
        <f t="shared" si="113"/>
        <v>1</v>
      </c>
      <c r="CB177" s="107">
        <f t="shared" si="113"/>
        <v>0.93918918918918914</v>
      </c>
      <c r="CC177" s="107">
        <f t="shared" si="113"/>
        <v>0.93918918918918914</v>
      </c>
      <c r="CD177" s="107">
        <f t="shared" si="113"/>
        <v>0.91216216216216217</v>
      </c>
      <c r="CE177" s="107">
        <f t="shared" si="113"/>
        <v>0.97972972972972971</v>
      </c>
      <c r="CF177" s="107">
        <f t="shared" si="113"/>
        <v>0.79054054054054057</v>
      </c>
      <c r="CG177" s="107">
        <f t="shared" si="113"/>
        <v>1</v>
      </c>
      <c r="CH177" s="107">
        <f t="shared" si="113"/>
        <v>1</v>
      </c>
      <c r="CI177" s="107">
        <f t="shared" si="113"/>
        <v>0.95945945945945943</v>
      </c>
      <c r="CJ177" s="107">
        <f t="shared" si="113"/>
        <v>1</v>
      </c>
      <c r="CK177" s="107">
        <f t="shared" si="113"/>
        <v>1</v>
      </c>
      <c r="CL177" s="107">
        <f t="shared" si="113"/>
        <v>0.9932432432432432</v>
      </c>
      <c r="CM177" s="107">
        <f t="shared" si="113"/>
        <v>1</v>
      </c>
      <c r="CN177" s="107">
        <f t="shared" si="113"/>
        <v>0.9932432432432432</v>
      </c>
      <c r="CO177" s="107">
        <f t="shared" si="113"/>
        <v>0.8716216216216216</v>
      </c>
      <c r="CP177" s="107">
        <f t="shared" si="113"/>
        <v>0.91216216216216217</v>
      </c>
      <c r="CQ177" s="107">
        <f t="shared" si="113"/>
        <v>0.93918918918918914</v>
      </c>
      <c r="CR177" s="107">
        <f t="shared" si="113"/>
        <v>0.91891891891891897</v>
      </c>
      <c r="CS177" s="107">
        <f t="shared" si="113"/>
        <v>0.91891891891891897</v>
      </c>
      <c r="CT177" s="107">
        <f t="shared" si="113"/>
        <v>0.95270270270270274</v>
      </c>
      <c r="CU177" s="107">
        <f t="shared" si="113"/>
        <v>0.90540540540540537</v>
      </c>
      <c r="CV177" s="107">
        <f t="shared" si="113"/>
        <v>1</v>
      </c>
      <c r="CW177" s="107">
        <f t="shared" si="113"/>
        <v>1</v>
      </c>
      <c r="CX177" s="107">
        <f t="shared" si="113"/>
        <v>1</v>
      </c>
      <c r="CY177" s="107">
        <f t="shared" si="113"/>
        <v>1</v>
      </c>
      <c r="CZ177" s="107">
        <f t="shared" si="113"/>
        <v>1</v>
      </c>
      <c r="DA177" s="107">
        <f t="shared" si="113"/>
        <v>1</v>
      </c>
      <c r="DB177" s="107">
        <f t="shared" si="113"/>
        <v>1</v>
      </c>
      <c r="DC177" s="107">
        <f t="shared" si="113"/>
        <v>1</v>
      </c>
      <c r="DD177" s="107">
        <f t="shared" si="113"/>
        <v>1</v>
      </c>
      <c r="DE177" s="107">
        <f t="shared" si="113"/>
        <v>0.9932432432432432</v>
      </c>
      <c r="DF177" s="107">
        <f t="shared" si="113"/>
        <v>1</v>
      </c>
      <c r="DG177" s="107">
        <f t="shared" si="113"/>
        <v>1</v>
      </c>
      <c r="DH177" s="107">
        <f t="shared" si="113"/>
        <v>1</v>
      </c>
      <c r="DI177" s="107">
        <f t="shared" si="113"/>
        <v>1</v>
      </c>
      <c r="DJ177" s="107">
        <f t="shared" si="113"/>
        <v>1</v>
      </c>
      <c r="DK177" s="107">
        <f t="shared" si="113"/>
        <v>0.96621621621621623</v>
      </c>
      <c r="DL177" s="107">
        <f t="shared" si="113"/>
        <v>0.98648648648648651</v>
      </c>
      <c r="DM177" s="107">
        <f t="shared" si="113"/>
        <v>0.95270270270270274</v>
      </c>
      <c r="DN177" s="107">
        <f t="shared" si="113"/>
        <v>1</v>
      </c>
      <c r="DO177" s="107">
        <f t="shared" si="113"/>
        <v>0.77027027027027029</v>
      </c>
      <c r="DP177" s="107">
        <f t="shared" si="113"/>
        <v>1</v>
      </c>
      <c r="DQ177" s="107">
        <f t="shared" si="113"/>
        <v>0.97972972972972971</v>
      </c>
      <c r="DR177" s="107">
        <f t="shared" si="113"/>
        <v>0.86486486486486491</v>
      </c>
      <c r="DS177" s="107">
        <f t="shared" si="113"/>
        <v>0.91891891891891897</v>
      </c>
      <c r="DT177" s="107">
        <f t="shared" si="113"/>
        <v>0.96621621621621623</v>
      </c>
      <c r="DU177" s="107">
        <f t="shared" si="113"/>
        <v>0.96621621621621623</v>
      </c>
      <c r="DV177" s="107">
        <f t="shared" si="113"/>
        <v>0.86486486486486491</v>
      </c>
      <c r="DW177" s="107">
        <f t="shared" si="113"/>
        <v>0.9932432432432432</v>
      </c>
      <c r="DX177" s="107">
        <f t="shared" si="113"/>
        <v>0.96621621621621623</v>
      </c>
      <c r="DY177" s="107">
        <f t="shared" si="113"/>
        <v>1</v>
      </c>
      <c r="DZ177" s="107">
        <f t="shared" si="113"/>
        <v>1</v>
      </c>
      <c r="EA177" s="107">
        <f t="shared" si="113"/>
        <v>1</v>
      </c>
      <c r="EB177" s="107">
        <f t="shared" si="113"/>
        <v>1</v>
      </c>
      <c r="EC177" s="107">
        <f t="shared" si="113"/>
        <v>0.9932432432432432</v>
      </c>
    </row>
    <row r="178" spans="2:133" ht="15.75" customHeight="1" x14ac:dyDescent="0.25">
      <c r="B178" s="77"/>
      <c r="C178" s="77"/>
      <c r="D178" s="77"/>
      <c r="E178" s="77"/>
      <c r="F178" s="77"/>
      <c r="G178" s="3"/>
      <c r="H178" s="3"/>
      <c r="I178" s="3"/>
      <c r="J178" s="3"/>
      <c r="K178" s="3"/>
      <c r="L178" s="3"/>
      <c r="M178" s="77"/>
      <c r="N178" s="77"/>
      <c r="O178" s="77"/>
      <c r="P178" s="77"/>
      <c r="Q178" s="3">
        <v>6</v>
      </c>
      <c r="R178" s="105">
        <f t="shared" si="108"/>
        <v>0.4832784184514004</v>
      </c>
      <c r="S178" s="105">
        <f t="shared" si="108"/>
        <v>0.36495638783832501</v>
      </c>
      <c r="T178" s="105">
        <f t="shared" si="108"/>
        <v>0.15190923309923415</v>
      </c>
      <c r="U178" s="105">
        <f t="shared" si="108"/>
        <v>-1.5272006136330149E-3</v>
      </c>
      <c r="V178" s="105">
        <f t="shared" si="108"/>
        <v>0.69961529755742902</v>
      </c>
      <c r="W178" s="105">
        <f t="shared" si="108"/>
        <v>0.74842110048349553</v>
      </c>
      <c r="X178" s="105">
        <f t="shared" si="108"/>
        <v>0.2</v>
      </c>
      <c r="Y178" s="105">
        <f t="shared" si="108"/>
        <v>0.32872727272727276</v>
      </c>
      <c r="Z178" s="105">
        <f t="shared" si="108"/>
        <v>0.26186666666666664</v>
      </c>
      <c r="AA178" s="105">
        <f t="shared" si="108"/>
        <v>0.31111111111111112</v>
      </c>
      <c r="AB178" s="105">
        <f t="shared" si="108"/>
        <v>3.6598195132437707E-2</v>
      </c>
      <c r="AC178" s="105">
        <f t="shared" si="108"/>
        <v>3.3333333333333326E-2</v>
      </c>
      <c r="AD178" s="105">
        <f t="shared" si="108"/>
        <v>0.6740983606557378</v>
      </c>
      <c r="AE178" s="105">
        <f t="shared" si="108"/>
        <v>0.28717472464198812</v>
      </c>
      <c r="AF178" s="105">
        <f t="shared" si="108"/>
        <v>0.74400000000000011</v>
      </c>
      <c r="AG178" s="105">
        <f t="shared" si="108"/>
        <v>0.88799102132435481</v>
      </c>
      <c r="AH178" s="105">
        <f t="shared" si="108"/>
        <v>0.51708074534161486</v>
      </c>
      <c r="AI178" s="105">
        <f t="shared" si="108"/>
        <v>1.2908999405562607</v>
      </c>
      <c r="AJ178" s="105">
        <f t="shared" si="108"/>
        <v>1.2389756088063868</v>
      </c>
      <c r="AK178" s="105">
        <f t="shared" si="108"/>
        <v>1.537753222836096E-2</v>
      </c>
      <c r="AL178" s="105">
        <f t="shared" si="108"/>
        <v>0.40506751771216276</v>
      </c>
      <c r="AM178" s="105">
        <f t="shared" si="108"/>
        <v>0.21218350723917878</v>
      </c>
      <c r="AN178" s="105">
        <f t="shared" si="108"/>
        <v>0.16895536966503283</v>
      </c>
      <c r="AO178" s="105">
        <f t="shared" si="108"/>
        <v>0.2156862745098039</v>
      </c>
      <c r="AP178" s="105">
        <f t="shared" si="108"/>
        <v>0.44756554307116125</v>
      </c>
      <c r="AQ178" s="105">
        <f t="shared" si="108"/>
        <v>0.20393815433682314</v>
      </c>
      <c r="AR178" s="105">
        <f t="shared" si="108"/>
        <v>0.1</v>
      </c>
      <c r="AS178" s="105">
        <f t="shared" si="108"/>
        <v>0.1</v>
      </c>
      <c r="AT178" s="105">
        <f t="shared" si="108"/>
        <v>0.31929824561403508</v>
      </c>
      <c r="AU178" s="105">
        <f t="shared" si="108"/>
        <v>0.31851851851851853</v>
      </c>
      <c r="AV178" s="105">
        <f t="shared" si="108"/>
        <v>0.13333333333333333</v>
      </c>
      <c r="AW178" s="105">
        <f t="shared" si="108"/>
        <v>0.26666666666666666</v>
      </c>
      <c r="AX178" s="76">
        <v>0</v>
      </c>
      <c r="AY178" s="105">
        <f t="shared" si="109"/>
        <v>0.58095238095238089</v>
      </c>
      <c r="AZ178" s="105">
        <f t="shared" si="109"/>
        <v>6.6666666666666666E-2</v>
      </c>
      <c r="BA178" s="105">
        <f t="shared" si="109"/>
        <v>5.7304719459913472E-2</v>
      </c>
      <c r="BB178" s="105">
        <f t="shared" si="109"/>
        <v>2.2410495516386426E-2</v>
      </c>
      <c r="BC178" s="105">
        <f t="shared" si="109"/>
        <v>0.33333333333333331</v>
      </c>
      <c r="BD178" s="105">
        <f t="shared" si="109"/>
        <v>0.67133996135505136</v>
      </c>
      <c r="BE178" s="105">
        <f t="shared" si="109"/>
        <v>0.42877250676658435</v>
      </c>
      <c r="BF178" s="76">
        <v>0.5</v>
      </c>
      <c r="BG178" s="105">
        <f t="shared" si="110"/>
        <v>0.15278333333333344</v>
      </c>
      <c r="BH178" s="105">
        <f t="shared" si="110"/>
        <v>0.41919191919191917</v>
      </c>
      <c r="BI178" s="105">
        <f t="shared" si="110"/>
        <v>0.80952380952380942</v>
      </c>
      <c r="BJ178" s="105">
        <f t="shared" si="110"/>
        <v>0.18272330252878108</v>
      </c>
      <c r="BK178" s="105">
        <f t="shared" si="110"/>
        <v>1.1933166051513027E-2</v>
      </c>
      <c r="BL178" s="105">
        <f t="shared" si="110"/>
        <v>0.50662048751236533</v>
      </c>
      <c r="BM178" s="105">
        <f t="shared" si="110"/>
        <v>0.27141754818109787</v>
      </c>
      <c r="BN178" s="105">
        <f t="shared" si="110"/>
        <v>0.19866206120348148</v>
      </c>
      <c r="BO178" s="105">
        <f t="shared" si="110"/>
        <v>0.49322501726218382</v>
      </c>
      <c r="BP178" s="105">
        <f t="shared" si="110"/>
        <v>0.92242041290945376</v>
      </c>
      <c r="BQ178" s="105">
        <f t="shared" si="110"/>
        <v>0.85434858539993019</v>
      </c>
      <c r="BR178" s="105">
        <f t="shared" si="110"/>
        <v>0.97035187571107973</v>
      </c>
      <c r="BS178" s="105">
        <f t="shared" si="110"/>
        <v>0.59990087029529304</v>
      </c>
      <c r="BT178" s="105" t="e">
        <f t="shared" si="110"/>
        <v>#DIV/0!</v>
      </c>
      <c r="BU178" s="105">
        <f t="shared" si="110"/>
        <v>0.65725551253158987</v>
      </c>
      <c r="BV178" s="105">
        <f t="shared" si="110"/>
        <v>4.1740594799191587E-2</v>
      </c>
      <c r="BW178" s="77"/>
      <c r="BX178" s="77"/>
      <c r="BY178" s="77"/>
      <c r="BZ178" s="77"/>
      <c r="DM178" s="92"/>
    </row>
    <row r="179" spans="2:133" ht="15.75" customHeight="1" x14ac:dyDescent="0.25">
      <c r="B179" s="77"/>
      <c r="C179" s="77"/>
      <c r="D179" s="77"/>
      <c r="E179" s="77"/>
      <c r="F179" s="77"/>
      <c r="G179" s="3"/>
      <c r="H179" s="3"/>
      <c r="I179" s="3"/>
      <c r="J179" s="3"/>
      <c r="K179" s="3"/>
      <c r="L179" s="3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  <c r="AC179" s="77"/>
      <c r="AD179" s="77"/>
      <c r="AE179" s="77"/>
      <c r="AF179" s="77"/>
      <c r="AG179" s="77"/>
      <c r="AH179" s="77"/>
      <c r="AI179" s="77"/>
      <c r="AJ179" s="77"/>
      <c r="AK179" s="77"/>
      <c r="AL179" s="77"/>
      <c r="AM179" s="77"/>
      <c r="AN179" s="77"/>
      <c r="AO179" s="77"/>
      <c r="AP179" s="77"/>
      <c r="AQ179" s="77"/>
      <c r="AR179" s="77"/>
      <c r="AS179" s="77"/>
      <c r="AT179" s="77"/>
      <c r="AU179" s="77"/>
      <c r="AV179" s="77"/>
      <c r="AW179" s="77"/>
      <c r="AX179" s="77"/>
      <c r="AY179" s="77"/>
      <c r="AZ179" s="77"/>
      <c r="BA179" s="77"/>
      <c r="BB179" s="77"/>
      <c r="BC179" s="77"/>
      <c r="BD179" s="77"/>
      <c r="BE179" s="77"/>
      <c r="BF179" s="77"/>
      <c r="BG179" s="77"/>
      <c r="BH179" s="77"/>
      <c r="BI179" s="77"/>
      <c r="BJ179" s="77"/>
      <c r="BK179" s="77"/>
      <c r="BL179" s="77"/>
      <c r="BM179" s="77"/>
      <c r="BN179" s="77"/>
      <c r="BO179" s="77"/>
      <c r="BP179" s="77"/>
      <c r="BQ179" s="77"/>
      <c r="BR179" s="77"/>
      <c r="BS179" s="77"/>
      <c r="BT179" s="77"/>
      <c r="BU179" s="77"/>
      <c r="BV179" s="77"/>
      <c r="BW179" s="77"/>
      <c r="BX179" s="77"/>
      <c r="BY179" s="77"/>
      <c r="BZ179" s="77"/>
      <c r="DM179" s="92"/>
    </row>
    <row r="180" spans="2:133" ht="15.75" customHeight="1" x14ac:dyDescent="0.25">
      <c r="B180" s="77"/>
      <c r="C180" s="77"/>
      <c r="D180" s="77"/>
      <c r="E180" s="77"/>
      <c r="F180" s="77"/>
      <c r="G180" s="3"/>
      <c r="H180" s="3"/>
      <c r="I180" s="3"/>
      <c r="J180" s="3"/>
      <c r="K180" s="3"/>
      <c r="L180" s="3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  <c r="AC180" s="77"/>
      <c r="AD180" s="77"/>
      <c r="AE180" s="77"/>
      <c r="AF180" s="77"/>
      <c r="AG180" s="77"/>
      <c r="AH180" s="77"/>
      <c r="AI180" s="77"/>
      <c r="AJ180" s="77"/>
      <c r="AK180" s="77"/>
      <c r="AL180" s="77"/>
      <c r="AM180" s="77"/>
      <c r="AN180" s="77"/>
      <c r="AO180" s="77"/>
      <c r="AP180" s="77"/>
      <c r="AQ180" s="77"/>
      <c r="AR180" s="77"/>
      <c r="AS180" s="77"/>
      <c r="AT180" s="77"/>
      <c r="AU180" s="77"/>
      <c r="AV180" s="77"/>
      <c r="AW180" s="77"/>
      <c r="AX180" s="77"/>
      <c r="AY180" s="77"/>
      <c r="AZ180" s="77"/>
      <c r="BA180" s="77"/>
      <c r="BB180" s="77"/>
      <c r="BC180" s="77"/>
      <c r="BD180" s="77"/>
      <c r="BE180" s="77"/>
      <c r="BF180" s="77"/>
      <c r="BG180" s="77"/>
      <c r="BH180" s="77"/>
      <c r="BI180" s="77"/>
      <c r="BJ180" s="77"/>
      <c r="BK180" s="77"/>
      <c r="BL180" s="77"/>
      <c r="BM180" s="77"/>
      <c r="BN180" s="77"/>
      <c r="BO180" s="77"/>
      <c r="BP180" s="77"/>
      <c r="BQ180" s="77"/>
      <c r="BR180" s="77"/>
      <c r="BS180" s="77"/>
      <c r="BT180" s="77"/>
      <c r="BU180" s="77"/>
      <c r="BV180" s="77"/>
      <c r="BW180" s="77"/>
      <c r="BX180" s="77"/>
      <c r="BY180" s="77"/>
      <c r="BZ180" s="77"/>
      <c r="DM180" s="92"/>
    </row>
    <row r="181" spans="2:133" ht="15.75" customHeight="1" x14ac:dyDescent="0.25">
      <c r="B181" s="77"/>
      <c r="C181" s="77"/>
      <c r="D181" s="77"/>
      <c r="E181" s="77"/>
      <c r="F181" s="77"/>
      <c r="G181" s="3"/>
      <c r="H181" s="3"/>
      <c r="I181" s="3"/>
      <c r="J181" s="3"/>
      <c r="K181" s="3"/>
      <c r="L181" s="3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  <c r="AC181" s="77"/>
      <c r="AD181" s="77"/>
      <c r="AE181" s="77"/>
      <c r="AF181" s="77"/>
      <c r="AG181" s="77"/>
      <c r="AH181" s="77"/>
      <c r="AI181" s="77"/>
      <c r="AJ181" s="77"/>
      <c r="AK181" s="77"/>
      <c r="AL181" s="77"/>
      <c r="AM181" s="77"/>
      <c r="AN181" s="77"/>
      <c r="AO181" s="77"/>
      <c r="AP181" s="77"/>
      <c r="AQ181" s="77"/>
      <c r="AR181" s="77"/>
      <c r="AS181" s="77"/>
      <c r="AT181" s="77"/>
      <c r="AU181" s="77"/>
      <c r="AV181" s="77"/>
      <c r="AW181" s="77"/>
      <c r="AX181" s="77"/>
      <c r="AY181" s="77"/>
      <c r="AZ181" s="77"/>
      <c r="BA181" s="77"/>
      <c r="BB181" s="77"/>
      <c r="BC181" s="77"/>
      <c r="BD181" s="77"/>
      <c r="BE181" s="77"/>
      <c r="BF181" s="77"/>
      <c r="BG181" s="77"/>
      <c r="BH181" s="77"/>
      <c r="BI181" s="77"/>
      <c r="BJ181" s="77"/>
      <c r="BK181" s="77"/>
      <c r="BL181" s="77"/>
      <c r="BM181" s="77"/>
      <c r="BN181" s="77"/>
      <c r="BO181" s="77"/>
      <c r="BP181" s="77"/>
      <c r="BQ181" s="77"/>
      <c r="BR181" s="77"/>
      <c r="BS181" s="77"/>
      <c r="BT181" s="77"/>
      <c r="BU181" s="77"/>
      <c r="BV181" s="77"/>
      <c r="BW181" s="77"/>
      <c r="BX181" s="77"/>
      <c r="BY181" s="77"/>
      <c r="BZ181" s="77"/>
      <c r="DM181" s="92"/>
    </row>
    <row r="182" spans="2:133" ht="15.75" customHeight="1" x14ac:dyDescent="0.25">
      <c r="B182" s="77"/>
      <c r="C182" s="77"/>
      <c r="D182" s="77"/>
      <c r="E182" s="77"/>
      <c r="F182" s="77"/>
      <c r="G182" s="3"/>
      <c r="H182" s="3"/>
      <c r="I182" s="3"/>
      <c r="J182" s="3"/>
      <c r="K182" s="3"/>
      <c r="L182" s="3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  <c r="AC182" s="77"/>
      <c r="AD182" s="77"/>
      <c r="AE182" s="77"/>
      <c r="AF182" s="77"/>
      <c r="AG182" s="77"/>
      <c r="AH182" s="77"/>
      <c r="AI182" s="77"/>
      <c r="AJ182" s="77"/>
      <c r="AK182" s="77"/>
      <c r="AL182" s="77"/>
      <c r="AM182" s="77"/>
      <c r="AN182" s="77"/>
      <c r="AO182" s="77"/>
      <c r="AP182" s="77"/>
      <c r="AQ182" s="77"/>
      <c r="AR182" s="77"/>
      <c r="AS182" s="77"/>
      <c r="AT182" s="77"/>
      <c r="AU182" s="77"/>
      <c r="AV182" s="77"/>
      <c r="AW182" s="77"/>
      <c r="AX182" s="77"/>
      <c r="AY182" s="77"/>
      <c r="AZ182" s="77"/>
      <c r="BA182" s="77"/>
      <c r="BB182" s="77"/>
      <c r="BC182" s="77"/>
      <c r="BD182" s="77"/>
      <c r="BE182" s="77"/>
      <c r="BF182" s="77"/>
      <c r="BG182" s="77"/>
      <c r="BH182" s="77"/>
      <c r="BI182" s="77"/>
      <c r="BJ182" s="77"/>
      <c r="BK182" s="77"/>
      <c r="BL182" s="77"/>
      <c r="BM182" s="77"/>
      <c r="BN182" s="77"/>
      <c r="BO182" s="77"/>
      <c r="BP182" s="77"/>
      <c r="BQ182" s="77"/>
      <c r="BR182" s="77"/>
      <c r="BS182" s="77"/>
      <c r="BT182" s="77"/>
      <c r="BU182" s="77"/>
      <c r="BV182" s="77"/>
      <c r="BW182" s="77"/>
      <c r="BX182" s="77"/>
      <c r="BY182" s="77"/>
      <c r="BZ182" s="77"/>
      <c r="DM182" s="92"/>
    </row>
    <row r="183" spans="2:133" ht="15.75" customHeight="1" x14ac:dyDescent="0.25">
      <c r="B183" s="77"/>
      <c r="C183" s="77"/>
      <c r="D183" s="77"/>
      <c r="E183" s="77"/>
      <c r="F183" s="77"/>
      <c r="G183" s="3"/>
      <c r="H183" s="3"/>
      <c r="I183" s="3"/>
      <c r="J183" s="3"/>
      <c r="K183" s="3"/>
      <c r="L183" s="3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  <c r="AB183" s="77"/>
      <c r="AC183" s="77"/>
      <c r="AD183" s="77"/>
      <c r="AE183" s="77"/>
      <c r="AF183" s="77"/>
      <c r="AG183" s="77"/>
      <c r="AH183" s="77"/>
      <c r="AI183" s="77"/>
      <c r="AJ183" s="77"/>
      <c r="AK183" s="77"/>
      <c r="AL183" s="77"/>
      <c r="AM183" s="77"/>
      <c r="AN183" s="77"/>
      <c r="AO183" s="77"/>
      <c r="AP183" s="77"/>
      <c r="AQ183" s="77"/>
      <c r="AR183" s="77"/>
      <c r="AS183" s="77"/>
      <c r="AT183" s="77"/>
      <c r="AU183" s="77"/>
      <c r="AV183" s="77"/>
      <c r="AW183" s="77"/>
      <c r="AX183" s="77"/>
      <c r="AY183" s="77"/>
      <c r="AZ183" s="77"/>
      <c r="BA183" s="77"/>
      <c r="BB183" s="77"/>
      <c r="BC183" s="77"/>
      <c r="BD183" s="77"/>
      <c r="BE183" s="77"/>
      <c r="BF183" s="77"/>
      <c r="BG183" s="77"/>
      <c r="BH183" s="77"/>
      <c r="BI183" s="77"/>
      <c r="BJ183" s="77"/>
      <c r="BK183" s="77"/>
      <c r="BL183" s="77"/>
      <c r="BM183" s="77"/>
      <c r="BN183" s="77"/>
      <c r="BO183" s="77"/>
      <c r="BP183" s="77"/>
      <c r="BQ183" s="77"/>
      <c r="BR183" s="77"/>
      <c r="BS183" s="77"/>
      <c r="BT183" s="77"/>
      <c r="BU183" s="77"/>
      <c r="BV183" s="77"/>
      <c r="BW183" s="77"/>
      <c r="BX183" s="77"/>
      <c r="BY183" s="77"/>
      <c r="BZ183" s="77"/>
      <c r="DM183" s="92"/>
    </row>
    <row r="184" spans="2:133" ht="15.75" customHeight="1" x14ac:dyDescent="0.25">
      <c r="B184" s="77"/>
      <c r="C184" s="77"/>
      <c r="D184" s="77"/>
      <c r="E184" s="77"/>
      <c r="F184" s="77"/>
      <c r="G184" s="3"/>
      <c r="H184" s="3"/>
      <c r="I184" s="3"/>
      <c r="J184" s="3"/>
      <c r="K184" s="3"/>
      <c r="L184" s="3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  <c r="AB184" s="77"/>
      <c r="AC184" s="77"/>
      <c r="AD184" s="77"/>
      <c r="AE184" s="77"/>
      <c r="AF184" s="77"/>
      <c r="AG184" s="77"/>
      <c r="AH184" s="77"/>
      <c r="AI184" s="77"/>
      <c r="AJ184" s="77"/>
      <c r="AK184" s="77"/>
      <c r="AL184" s="77"/>
      <c r="AM184" s="77"/>
      <c r="AN184" s="77"/>
      <c r="AO184" s="77"/>
      <c r="AP184" s="77"/>
      <c r="AQ184" s="77"/>
      <c r="AR184" s="77"/>
      <c r="AS184" s="77"/>
      <c r="AT184" s="77"/>
      <c r="AU184" s="77"/>
      <c r="AV184" s="77"/>
      <c r="AW184" s="77"/>
      <c r="AX184" s="77"/>
      <c r="AY184" s="77"/>
      <c r="AZ184" s="77"/>
      <c r="BA184" s="77"/>
      <c r="BB184" s="77"/>
      <c r="BC184" s="77"/>
      <c r="BD184" s="77"/>
      <c r="BE184" s="77"/>
      <c r="BF184" s="77"/>
      <c r="BG184" s="77"/>
      <c r="BH184" s="77"/>
      <c r="BI184" s="77"/>
      <c r="BJ184" s="77"/>
      <c r="BK184" s="77"/>
      <c r="BL184" s="77"/>
      <c r="BM184" s="77"/>
      <c r="BN184" s="77"/>
      <c r="BO184" s="77"/>
      <c r="BP184" s="77"/>
      <c r="BQ184" s="77"/>
      <c r="BR184" s="77"/>
      <c r="BS184" s="77"/>
      <c r="BT184" s="77"/>
      <c r="BU184" s="77"/>
      <c r="BV184" s="77"/>
      <c r="BW184" s="77"/>
      <c r="BX184" s="77"/>
      <c r="BY184" s="77"/>
      <c r="BZ184" s="77"/>
      <c r="DM184" s="92"/>
    </row>
    <row r="185" spans="2:133" ht="15.75" customHeight="1" x14ac:dyDescent="0.25">
      <c r="B185" s="77"/>
      <c r="C185" s="77"/>
      <c r="D185" s="77"/>
      <c r="E185" s="77"/>
      <c r="F185" s="77"/>
      <c r="G185" s="3"/>
      <c r="H185" s="3"/>
      <c r="I185" s="3"/>
      <c r="J185" s="3"/>
      <c r="K185" s="3"/>
      <c r="L185" s="3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  <c r="AC185" s="77"/>
      <c r="AD185" s="77"/>
      <c r="AE185" s="77"/>
      <c r="AF185" s="77"/>
      <c r="AG185" s="77"/>
      <c r="AH185" s="77"/>
      <c r="AI185" s="77"/>
      <c r="AJ185" s="77"/>
      <c r="AK185" s="77"/>
      <c r="AL185" s="77"/>
      <c r="AM185" s="77"/>
      <c r="AN185" s="77"/>
      <c r="AO185" s="77"/>
      <c r="AP185" s="77"/>
      <c r="AQ185" s="77"/>
      <c r="AR185" s="77"/>
      <c r="AS185" s="77"/>
      <c r="AT185" s="77"/>
      <c r="AU185" s="77"/>
      <c r="AV185" s="77"/>
      <c r="AW185" s="77"/>
      <c r="AX185" s="77"/>
      <c r="AY185" s="77"/>
      <c r="AZ185" s="77"/>
      <c r="BA185" s="77"/>
      <c r="BB185" s="77"/>
      <c r="BC185" s="77"/>
      <c r="BD185" s="77"/>
      <c r="BE185" s="77"/>
      <c r="BF185" s="77"/>
      <c r="BG185" s="77"/>
      <c r="BH185" s="77"/>
      <c r="BI185" s="77"/>
      <c r="BJ185" s="77"/>
      <c r="BK185" s="77"/>
      <c r="BL185" s="77"/>
      <c r="BM185" s="77"/>
      <c r="BN185" s="77"/>
      <c r="BO185" s="77"/>
      <c r="BP185" s="77"/>
      <c r="BQ185" s="77"/>
      <c r="BR185" s="77"/>
      <c r="BS185" s="77"/>
      <c r="BT185" s="77"/>
      <c r="BU185" s="77"/>
      <c r="BV185" s="77"/>
      <c r="BW185" s="77"/>
      <c r="BX185" s="77"/>
      <c r="BY185" s="77"/>
      <c r="BZ185" s="77"/>
      <c r="DM185" s="92"/>
    </row>
    <row r="186" spans="2:133" ht="15.75" customHeight="1" x14ac:dyDescent="0.25">
      <c r="B186" s="77"/>
      <c r="C186" s="77"/>
      <c r="D186" s="77"/>
      <c r="E186" s="77"/>
      <c r="F186" s="77"/>
      <c r="G186" s="3"/>
      <c r="H186" s="3"/>
      <c r="I186" s="3"/>
      <c r="J186" s="3"/>
      <c r="K186" s="3"/>
      <c r="L186" s="3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  <c r="AC186" s="77"/>
      <c r="AD186" s="77"/>
      <c r="AE186" s="77"/>
      <c r="AF186" s="77"/>
      <c r="AG186" s="77"/>
      <c r="AH186" s="77"/>
      <c r="AI186" s="77"/>
      <c r="AJ186" s="77"/>
      <c r="AK186" s="77"/>
      <c r="AL186" s="77"/>
      <c r="AM186" s="77"/>
      <c r="AN186" s="77"/>
      <c r="AO186" s="77"/>
      <c r="AP186" s="77"/>
      <c r="AQ186" s="77"/>
      <c r="AR186" s="77"/>
      <c r="AS186" s="77"/>
      <c r="AT186" s="77"/>
      <c r="AU186" s="77"/>
      <c r="AV186" s="77"/>
      <c r="AW186" s="77"/>
      <c r="AX186" s="77"/>
      <c r="AY186" s="77"/>
      <c r="AZ186" s="77"/>
      <c r="BA186" s="77"/>
      <c r="BB186" s="77"/>
      <c r="BC186" s="77"/>
      <c r="BD186" s="77"/>
      <c r="BE186" s="77"/>
      <c r="BF186" s="77"/>
      <c r="BG186" s="77"/>
      <c r="BH186" s="77"/>
      <c r="BI186" s="77"/>
      <c r="BJ186" s="77"/>
      <c r="BK186" s="77"/>
      <c r="BL186" s="77"/>
      <c r="BM186" s="77"/>
      <c r="BN186" s="77"/>
      <c r="BO186" s="77"/>
      <c r="BP186" s="77"/>
      <c r="BQ186" s="77"/>
      <c r="BR186" s="77"/>
      <c r="BS186" s="77"/>
      <c r="BT186" s="77"/>
      <c r="BU186" s="77"/>
      <c r="BV186" s="77"/>
      <c r="BW186" s="77"/>
      <c r="BX186" s="77"/>
      <c r="BY186" s="77"/>
      <c r="BZ186" s="77"/>
      <c r="DM186" s="92"/>
    </row>
    <row r="187" spans="2:133" ht="15.75" customHeight="1" x14ac:dyDescent="0.25">
      <c r="B187" s="77"/>
      <c r="C187" s="77"/>
      <c r="D187" s="77"/>
      <c r="E187" s="77"/>
      <c r="F187" s="77"/>
      <c r="G187" s="3"/>
      <c r="H187" s="3"/>
      <c r="I187" s="3"/>
      <c r="J187" s="3"/>
      <c r="K187" s="3"/>
      <c r="L187" s="3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  <c r="AD187" s="77"/>
      <c r="AE187" s="77"/>
      <c r="AF187" s="77"/>
      <c r="AG187" s="77"/>
      <c r="AH187" s="77"/>
      <c r="AI187" s="77"/>
      <c r="AJ187" s="77"/>
      <c r="AK187" s="77"/>
      <c r="AL187" s="77"/>
      <c r="AM187" s="77"/>
      <c r="AN187" s="77"/>
      <c r="AO187" s="77"/>
      <c r="AP187" s="77"/>
      <c r="AQ187" s="77"/>
      <c r="AR187" s="77"/>
      <c r="AS187" s="77"/>
      <c r="AT187" s="77"/>
      <c r="AU187" s="77"/>
      <c r="AV187" s="77"/>
      <c r="AW187" s="77"/>
      <c r="AX187" s="77"/>
      <c r="AY187" s="77"/>
      <c r="AZ187" s="77"/>
      <c r="BA187" s="77"/>
      <c r="BB187" s="77"/>
      <c r="BC187" s="77"/>
      <c r="BD187" s="77"/>
      <c r="BE187" s="77"/>
      <c r="BF187" s="77"/>
      <c r="BG187" s="77"/>
      <c r="BH187" s="77"/>
      <c r="BI187" s="77"/>
      <c r="BJ187" s="77"/>
      <c r="BK187" s="77"/>
      <c r="BL187" s="77"/>
      <c r="BM187" s="77"/>
      <c r="BN187" s="77"/>
      <c r="BO187" s="77"/>
      <c r="BP187" s="77"/>
      <c r="BQ187" s="77"/>
      <c r="BR187" s="77"/>
      <c r="BS187" s="77"/>
      <c r="BT187" s="77"/>
      <c r="BU187" s="77"/>
      <c r="BV187" s="77"/>
      <c r="BW187" s="77"/>
      <c r="BX187" s="77"/>
      <c r="BY187" s="77"/>
      <c r="BZ187" s="77"/>
      <c r="DM187" s="92"/>
    </row>
    <row r="188" spans="2:133" ht="15.75" customHeight="1" x14ac:dyDescent="0.25">
      <c r="B188" s="77"/>
      <c r="C188" s="77"/>
      <c r="D188" s="77"/>
      <c r="E188" s="77"/>
      <c r="F188" s="77"/>
      <c r="G188" s="3"/>
      <c r="H188" s="3"/>
      <c r="I188" s="3"/>
      <c r="J188" s="3"/>
      <c r="K188" s="3"/>
      <c r="L188" s="3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  <c r="AC188" s="77"/>
      <c r="AD188" s="77"/>
      <c r="AE188" s="77"/>
      <c r="AF188" s="77"/>
      <c r="AG188" s="77"/>
      <c r="AH188" s="77"/>
      <c r="AI188" s="77"/>
      <c r="AJ188" s="77"/>
      <c r="AK188" s="77"/>
      <c r="AL188" s="77"/>
      <c r="AM188" s="77"/>
      <c r="AN188" s="77"/>
      <c r="AO188" s="77"/>
      <c r="AP188" s="77"/>
      <c r="AQ188" s="77"/>
      <c r="AR188" s="77"/>
      <c r="AS188" s="77"/>
      <c r="AT188" s="77"/>
      <c r="AU188" s="77"/>
      <c r="AV188" s="77"/>
      <c r="AW188" s="77"/>
      <c r="AX188" s="77"/>
      <c r="AY188" s="77"/>
      <c r="AZ188" s="77"/>
      <c r="BA188" s="77"/>
      <c r="BB188" s="77"/>
      <c r="BC188" s="77"/>
      <c r="BD188" s="77"/>
      <c r="BE188" s="77"/>
      <c r="BF188" s="77"/>
      <c r="BG188" s="77"/>
      <c r="BH188" s="77"/>
      <c r="BI188" s="77"/>
      <c r="BJ188" s="77"/>
      <c r="BK188" s="77"/>
      <c r="BL188" s="77"/>
      <c r="BM188" s="77"/>
      <c r="BN188" s="77"/>
      <c r="BO188" s="77"/>
      <c r="BP188" s="77"/>
      <c r="BQ188" s="77"/>
      <c r="BR188" s="77"/>
      <c r="BS188" s="77"/>
      <c r="BT188" s="77"/>
      <c r="BU188" s="77"/>
      <c r="BV188" s="77"/>
      <c r="BW188" s="77"/>
      <c r="BX188" s="77"/>
      <c r="BY188" s="77"/>
      <c r="BZ188" s="77"/>
      <c r="DM188" s="92"/>
    </row>
    <row r="189" spans="2:133" ht="15.75" customHeight="1" x14ac:dyDescent="0.25">
      <c r="B189" s="77"/>
      <c r="C189" s="77"/>
      <c r="D189" s="77"/>
      <c r="E189" s="77"/>
      <c r="F189" s="77"/>
      <c r="G189" s="3"/>
      <c r="H189" s="3"/>
      <c r="I189" s="3"/>
      <c r="J189" s="3"/>
      <c r="K189" s="3"/>
      <c r="L189" s="3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  <c r="AC189" s="77"/>
      <c r="AD189" s="77"/>
      <c r="AE189" s="77"/>
      <c r="AF189" s="77"/>
      <c r="AG189" s="77"/>
      <c r="AH189" s="77"/>
      <c r="AI189" s="77"/>
      <c r="AJ189" s="77"/>
      <c r="AK189" s="77"/>
      <c r="AL189" s="77"/>
      <c r="AM189" s="77"/>
      <c r="AN189" s="77"/>
      <c r="AO189" s="77"/>
      <c r="AP189" s="77"/>
      <c r="AQ189" s="77"/>
      <c r="AR189" s="77"/>
      <c r="AS189" s="77"/>
      <c r="AT189" s="77"/>
      <c r="AU189" s="77"/>
      <c r="AV189" s="77"/>
      <c r="AW189" s="77"/>
      <c r="AX189" s="77"/>
      <c r="AY189" s="77"/>
      <c r="AZ189" s="77"/>
      <c r="BA189" s="77"/>
      <c r="BB189" s="77"/>
      <c r="BC189" s="77"/>
      <c r="BD189" s="77"/>
      <c r="BE189" s="77"/>
      <c r="BF189" s="77"/>
      <c r="BG189" s="77"/>
      <c r="BH189" s="77"/>
      <c r="BI189" s="77"/>
      <c r="BJ189" s="77"/>
      <c r="BK189" s="77"/>
      <c r="BL189" s="77"/>
      <c r="BM189" s="77"/>
      <c r="BN189" s="77"/>
      <c r="BO189" s="77"/>
      <c r="BP189" s="77"/>
      <c r="BQ189" s="77"/>
      <c r="BR189" s="77"/>
      <c r="BS189" s="77"/>
      <c r="BT189" s="77"/>
      <c r="BU189" s="77"/>
      <c r="BV189" s="77"/>
      <c r="BW189" s="77"/>
      <c r="BX189" s="77"/>
      <c r="BY189" s="77"/>
      <c r="BZ189" s="77"/>
      <c r="DM189" s="92"/>
    </row>
    <row r="190" spans="2:133" ht="15.75" customHeight="1" x14ac:dyDescent="0.25">
      <c r="B190" s="77"/>
      <c r="C190" s="77"/>
      <c r="D190" s="77"/>
      <c r="E190" s="77"/>
      <c r="F190" s="77"/>
      <c r="G190" s="3"/>
      <c r="H190" s="3"/>
      <c r="I190" s="3"/>
      <c r="J190" s="3"/>
      <c r="K190" s="3"/>
      <c r="L190" s="3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  <c r="AC190" s="77"/>
      <c r="AD190" s="77"/>
      <c r="AE190" s="77"/>
      <c r="AF190" s="77"/>
      <c r="AG190" s="77"/>
      <c r="AH190" s="77"/>
      <c r="AI190" s="77"/>
      <c r="AJ190" s="77"/>
      <c r="AK190" s="77"/>
      <c r="AL190" s="77"/>
      <c r="AM190" s="77"/>
      <c r="AN190" s="77"/>
      <c r="AO190" s="77"/>
      <c r="AP190" s="77"/>
      <c r="AQ190" s="77"/>
      <c r="AR190" s="77"/>
      <c r="AS190" s="77"/>
      <c r="AT190" s="77"/>
      <c r="AU190" s="77"/>
      <c r="AV190" s="77"/>
      <c r="AW190" s="77"/>
      <c r="AX190" s="77"/>
      <c r="AY190" s="77"/>
      <c r="AZ190" s="77"/>
      <c r="BA190" s="77"/>
      <c r="BB190" s="77"/>
      <c r="BC190" s="77"/>
      <c r="BD190" s="77"/>
      <c r="BE190" s="77"/>
      <c r="BF190" s="77"/>
      <c r="BG190" s="77"/>
      <c r="BH190" s="77"/>
      <c r="BI190" s="77"/>
      <c r="BJ190" s="77"/>
      <c r="BK190" s="77"/>
      <c r="BL190" s="77"/>
      <c r="BM190" s="77"/>
      <c r="BN190" s="77"/>
      <c r="BO190" s="77"/>
      <c r="BP190" s="77"/>
      <c r="BQ190" s="77"/>
      <c r="BR190" s="77"/>
      <c r="BS190" s="77"/>
      <c r="BT190" s="77"/>
      <c r="BU190" s="77"/>
      <c r="BV190" s="77"/>
      <c r="BW190" s="77"/>
      <c r="BX190" s="77"/>
      <c r="BY190" s="77"/>
      <c r="BZ190" s="77"/>
      <c r="DM190" s="92"/>
    </row>
    <row r="191" spans="2:133" ht="15.75" customHeight="1" x14ac:dyDescent="0.25">
      <c r="B191" s="77"/>
      <c r="C191" s="77"/>
      <c r="D191" s="77"/>
      <c r="E191" s="77"/>
      <c r="F191" s="77"/>
      <c r="G191" s="3"/>
      <c r="H191" s="3"/>
      <c r="I191" s="3"/>
      <c r="J191" s="3"/>
      <c r="K191" s="3"/>
      <c r="L191" s="3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  <c r="AC191" s="77"/>
      <c r="AD191" s="77"/>
      <c r="AE191" s="77"/>
      <c r="AF191" s="77"/>
      <c r="AG191" s="77"/>
      <c r="AH191" s="77"/>
      <c r="AI191" s="77"/>
      <c r="AJ191" s="77"/>
      <c r="AK191" s="77"/>
      <c r="AL191" s="77"/>
      <c r="AM191" s="77"/>
      <c r="AN191" s="77"/>
      <c r="AO191" s="77"/>
      <c r="AP191" s="77"/>
      <c r="AQ191" s="77"/>
      <c r="AR191" s="77"/>
      <c r="AS191" s="77"/>
      <c r="AT191" s="77"/>
      <c r="AU191" s="77"/>
      <c r="AV191" s="77"/>
      <c r="AW191" s="77"/>
      <c r="AX191" s="77"/>
      <c r="AY191" s="77"/>
      <c r="AZ191" s="77"/>
      <c r="BA191" s="77"/>
      <c r="BB191" s="77"/>
      <c r="BC191" s="77"/>
      <c r="BD191" s="77"/>
      <c r="BE191" s="77"/>
      <c r="BF191" s="77"/>
      <c r="BG191" s="77"/>
      <c r="BH191" s="77"/>
      <c r="BI191" s="77"/>
      <c r="BJ191" s="77"/>
      <c r="BK191" s="77"/>
      <c r="BL191" s="77"/>
      <c r="BM191" s="77"/>
      <c r="BN191" s="77"/>
      <c r="BO191" s="77"/>
      <c r="BP191" s="77"/>
      <c r="BQ191" s="77"/>
      <c r="BR191" s="77"/>
      <c r="BS191" s="77"/>
      <c r="BT191" s="77"/>
      <c r="BU191" s="77"/>
      <c r="BV191" s="77"/>
      <c r="BW191" s="77"/>
      <c r="BX191" s="77"/>
      <c r="BY191" s="77"/>
      <c r="BZ191" s="77"/>
      <c r="DM191" s="92"/>
    </row>
    <row r="192" spans="2:133" ht="15.75" customHeight="1" x14ac:dyDescent="0.25">
      <c r="B192" s="77"/>
      <c r="C192" s="77"/>
      <c r="D192" s="77"/>
      <c r="E192" s="77"/>
      <c r="F192" s="77"/>
      <c r="G192" s="3"/>
      <c r="H192" s="3"/>
      <c r="I192" s="3"/>
      <c r="J192" s="3"/>
      <c r="K192" s="3"/>
      <c r="L192" s="3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  <c r="AC192" s="77"/>
      <c r="AD192" s="77"/>
      <c r="AE192" s="77"/>
      <c r="AF192" s="77"/>
      <c r="AG192" s="77"/>
      <c r="AH192" s="77"/>
      <c r="AI192" s="77"/>
      <c r="AJ192" s="77"/>
      <c r="AK192" s="77"/>
      <c r="AL192" s="77"/>
      <c r="AM192" s="77"/>
      <c r="AN192" s="77"/>
      <c r="AO192" s="77"/>
      <c r="AP192" s="77"/>
      <c r="AQ192" s="77"/>
      <c r="AR192" s="77"/>
      <c r="AS192" s="77"/>
      <c r="AT192" s="77"/>
      <c r="AU192" s="77"/>
      <c r="AV192" s="77"/>
      <c r="AW192" s="77"/>
      <c r="AX192" s="77"/>
      <c r="AY192" s="77"/>
      <c r="AZ192" s="77"/>
      <c r="BA192" s="77"/>
      <c r="BB192" s="77"/>
      <c r="BC192" s="77"/>
      <c r="BD192" s="77"/>
      <c r="BE192" s="77"/>
      <c r="BF192" s="77"/>
      <c r="BG192" s="77"/>
      <c r="BH192" s="77"/>
      <c r="BI192" s="77"/>
      <c r="BJ192" s="77"/>
      <c r="BK192" s="77"/>
      <c r="BL192" s="77"/>
      <c r="BM192" s="77"/>
      <c r="BN192" s="77"/>
      <c r="BO192" s="77"/>
      <c r="BP192" s="77"/>
      <c r="BQ192" s="77"/>
      <c r="BR192" s="77"/>
      <c r="BS192" s="77"/>
      <c r="BT192" s="77"/>
      <c r="BU192" s="77"/>
      <c r="BV192" s="77"/>
      <c r="BW192" s="77"/>
      <c r="BX192" s="77"/>
      <c r="BY192" s="77"/>
      <c r="BZ192" s="77"/>
      <c r="DM192" s="92"/>
    </row>
    <row r="193" spans="2:117" ht="15.75" customHeight="1" x14ac:dyDescent="0.25">
      <c r="B193" s="77"/>
      <c r="C193" s="77"/>
      <c r="D193" s="77"/>
      <c r="E193" s="77"/>
      <c r="F193" s="77"/>
      <c r="G193" s="3"/>
      <c r="H193" s="3"/>
      <c r="I193" s="3"/>
      <c r="J193" s="3"/>
      <c r="K193" s="3"/>
      <c r="L193" s="3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  <c r="AC193" s="77"/>
      <c r="AD193" s="77"/>
      <c r="AE193" s="77"/>
      <c r="AF193" s="77"/>
      <c r="AG193" s="77"/>
      <c r="AH193" s="77"/>
      <c r="AI193" s="77"/>
      <c r="AJ193" s="77"/>
      <c r="AK193" s="77"/>
      <c r="AL193" s="77"/>
      <c r="AM193" s="77"/>
      <c r="AN193" s="77"/>
      <c r="AO193" s="77"/>
      <c r="AP193" s="77"/>
      <c r="AQ193" s="77"/>
      <c r="AR193" s="77"/>
      <c r="AS193" s="77"/>
      <c r="AT193" s="77"/>
      <c r="AU193" s="77"/>
      <c r="AV193" s="77"/>
      <c r="AW193" s="77"/>
      <c r="AX193" s="77"/>
      <c r="AY193" s="77"/>
      <c r="AZ193" s="77"/>
      <c r="BA193" s="77"/>
      <c r="BB193" s="77"/>
      <c r="BC193" s="77"/>
      <c r="BD193" s="77"/>
      <c r="BE193" s="77"/>
      <c r="BF193" s="77"/>
      <c r="BG193" s="77"/>
      <c r="BH193" s="77"/>
      <c r="BI193" s="77"/>
      <c r="BJ193" s="77"/>
      <c r="BK193" s="77"/>
      <c r="BL193" s="77"/>
      <c r="BM193" s="77"/>
      <c r="BN193" s="77"/>
      <c r="BO193" s="77"/>
      <c r="BP193" s="77"/>
      <c r="BQ193" s="77"/>
      <c r="BR193" s="77"/>
      <c r="BS193" s="77"/>
      <c r="BT193" s="77"/>
      <c r="BU193" s="77"/>
      <c r="BV193" s="77"/>
      <c r="BW193" s="77"/>
      <c r="BX193" s="77"/>
      <c r="BY193" s="77"/>
      <c r="BZ193" s="77"/>
      <c r="DM193" s="92"/>
    </row>
    <row r="194" spans="2:117" ht="15.75" customHeight="1" x14ac:dyDescent="0.25">
      <c r="B194" s="77"/>
      <c r="C194" s="77"/>
      <c r="D194" s="77"/>
      <c r="E194" s="77"/>
      <c r="F194" s="77"/>
      <c r="G194" s="3"/>
      <c r="H194" s="3"/>
      <c r="I194" s="3"/>
      <c r="J194" s="3"/>
      <c r="K194" s="3"/>
      <c r="L194" s="3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  <c r="AC194" s="77"/>
      <c r="AD194" s="77"/>
      <c r="AE194" s="77"/>
      <c r="AF194" s="77"/>
      <c r="AG194" s="77"/>
      <c r="AH194" s="77"/>
      <c r="AI194" s="77"/>
      <c r="AJ194" s="77"/>
      <c r="AK194" s="77"/>
      <c r="AL194" s="77"/>
      <c r="AM194" s="77"/>
      <c r="AN194" s="77"/>
      <c r="AO194" s="77"/>
      <c r="AP194" s="77"/>
      <c r="AQ194" s="77"/>
      <c r="AR194" s="77"/>
      <c r="AS194" s="77"/>
      <c r="AT194" s="77"/>
      <c r="AU194" s="77"/>
      <c r="AV194" s="77"/>
      <c r="AW194" s="77"/>
      <c r="AX194" s="77"/>
      <c r="AY194" s="77"/>
      <c r="AZ194" s="77"/>
      <c r="BA194" s="77"/>
      <c r="BB194" s="77"/>
      <c r="BC194" s="77"/>
      <c r="BD194" s="77"/>
      <c r="BE194" s="77"/>
      <c r="BF194" s="77"/>
      <c r="BG194" s="77"/>
      <c r="BH194" s="77"/>
      <c r="BI194" s="77"/>
      <c r="BJ194" s="77"/>
      <c r="BK194" s="77"/>
      <c r="BL194" s="77"/>
      <c r="BM194" s="77"/>
      <c r="BN194" s="77"/>
      <c r="BO194" s="77"/>
      <c r="BP194" s="77"/>
      <c r="BQ194" s="77"/>
      <c r="BR194" s="77"/>
      <c r="BS194" s="77"/>
      <c r="BT194" s="77"/>
      <c r="BU194" s="77"/>
      <c r="BV194" s="77"/>
      <c r="BW194" s="77"/>
      <c r="BX194" s="77"/>
      <c r="BY194" s="77"/>
      <c r="BZ194" s="77"/>
      <c r="DM194" s="92"/>
    </row>
    <row r="195" spans="2:117" ht="15.75" customHeight="1" x14ac:dyDescent="0.25">
      <c r="B195" s="77"/>
      <c r="C195" s="77"/>
      <c r="D195" s="77"/>
      <c r="E195" s="77"/>
      <c r="F195" s="77"/>
      <c r="G195" s="3"/>
      <c r="H195" s="3"/>
      <c r="I195" s="3"/>
      <c r="J195" s="3"/>
      <c r="K195" s="3"/>
      <c r="L195" s="3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  <c r="AC195" s="77"/>
      <c r="AD195" s="77"/>
      <c r="AE195" s="77"/>
      <c r="AF195" s="77"/>
      <c r="AG195" s="77"/>
      <c r="AH195" s="77"/>
      <c r="AI195" s="77"/>
      <c r="AJ195" s="77"/>
      <c r="AK195" s="77"/>
      <c r="AL195" s="77"/>
      <c r="AM195" s="77"/>
      <c r="AN195" s="77"/>
      <c r="AO195" s="77"/>
      <c r="AP195" s="77"/>
      <c r="AQ195" s="77"/>
      <c r="AR195" s="77"/>
      <c r="AS195" s="77"/>
      <c r="AT195" s="77"/>
      <c r="AU195" s="77"/>
      <c r="AV195" s="77"/>
      <c r="AW195" s="77"/>
      <c r="AX195" s="77"/>
      <c r="AY195" s="77"/>
      <c r="AZ195" s="77"/>
      <c r="BA195" s="77"/>
      <c r="BB195" s="77"/>
      <c r="BC195" s="77"/>
      <c r="BD195" s="77"/>
      <c r="BE195" s="77"/>
      <c r="BF195" s="77"/>
      <c r="BG195" s="77"/>
      <c r="BH195" s="77"/>
      <c r="BI195" s="77"/>
      <c r="BJ195" s="77"/>
      <c r="BK195" s="77"/>
      <c r="BL195" s="77"/>
      <c r="BM195" s="77"/>
      <c r="BN195" s="77"/>
      <c r="BO195" s="77"/>
      <c r="BP195" s="77"/>
      <c r="BQ195" s="77"/>
      <c r="BR195" s="77"/>
      <c r="BS195" s="77"/>
      <c r="BT195" s="77"/>
      <c r="BU195" s="77"/>
      <c r="BV195" s="77"/>
      <c r="BW195" s="77"/>
      <c r="BX195" s="77"/>
      <c r="BY195" s="77"/>
      <c r="BZ195" s="77"/>
      <c r="DM195" s="92"/>
    </row>
    <row r="196" spans="2:117" ht="15.75" customHeight="1" x14ac:dyDescent="0.25">
      <c r="B196" s="77"/>
      <c r="C196" s="77"/>
      <c r="D196" s="77"/>
      <c r="E196" s="77"/>
      <c r="F196" s="77"/>
      <c r="G196" s="3"/>
      <c r="H196" s="3"/>
      <c r="I196" s="3"/>
      <c r="J196" s="3"/>
      <c r="K196" s="3"/>
      <c r="L196" s="3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  <c r="AD196" s="77"/>
      <c r="AE196" s="77"/>
      <c r="AF196" s="77"/>
      <c r="AG196" s="77"/>
      <c r="AH196" s="77"/>
      <c r="AI196" s="77"/>
      <c r="AJ196" s="77"/>
      <c r="AK196" s="77"/>
      <c r="AL196" s="77"/>
      <c r="AM196" s="77"/>
      <c r="AN196" s="77"/>
      <c r="AO196" s="77"/>
      <c r="AP196" s="77"/>
      <c r="AQ196" s="77"/>
      <c r="AR196" s="77"/>
      <c r="AS196" s="77"/>
      <c r="AT196" s="77"/>
      <c r="AU196" s="77"/>
      <c r="AV196" s="77"/>
      <c r="AW196" s="77"/>
      <c r="AX196" s="77"/>
      <c r="AY196" s="77"/>
      <c r="AZ196" s="77"/>
      <c r="BA196" s="77"/>
      <c r="BB196" s="77"/>
      <c r="BC196" s="77"/>
      <c r="BD196" s="77"/>
      <c r="BE196" s="77"/>
      <c r="BF196" s="77"/>
      <c r="BG196" s="77"/>
      <c r="BH196" s="77"/>
      <c r="BI196" s="77"/>
      <c r="BJ196" s="77"/>
      <c r="BK196" s="77"/>
      <c r="BL196" s="77"/>
      <c r="BM196" s="77"/>
      <c r="BN196" s="77"/>
      <c r="BO196" s="77"/>
      <c r="BP196" s="77"/>
      <c r="BQ196" s="77"/>
      <c r="BR196" s="77"/>
      <c r="BS196" s="77"/>
      <c r="BT196" s="77"/>
      <c r="BU196" s="77"/>
      <c r="BV196" s="77"/>
      <c r="BW196" s="77"/>
      <c r="BX196" s="77"/>
      <c r="BY196" s="77"/>
      <c r="BZ196" s="77"/>
      <c r="DM196" s="92"/>
    </row>
    <row r="197" spans="2:117" ht="15.75" customHeight="1" x14ac:dyDescent="0.25">
      <c r="B197" s="77"/>
      <c r="C197" s="77"/>
      <c r="D197" s="77"/>
      <c r="E197" s="77"/>
      <c r="F197" s="77"/>
      <c r="G197" s="3"/>
      <c r="H197" s="3"/>
      <c r="I197" s="3"/>
      <c r="J197" s="3"/>
      <c r="K197" s="3"/>
      <c r="L197" s="3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  <c r="AC197" s="77"/>
      <c r="AD197" s="77"/>
      <c r="AE197" s="77"/>
      <c r="AF197" s="77"/>
      <c r="AG197" s="77"/>
      <c r="AH197" s="77"/>
      <c r="AI197" s="77"/>
      <c r="AJ197" s="77"/>
      <c r="AK197" s="77"/>
      <c r="AL197" s="77"/>
      <c r="AM197" s="77"/>
      <c r="AN197" s="77"/>
      <c r="AO197" s="77"/>
      <c r="AP197" s="77"/>
      <c r="AQ197" s="77"/>
      <c r="AR197" s="77"/>
      <c r="AS197" s="77"/>
      <c r="AT197" s="77"/>
      <c r="AU197" s="77"/>
      <c r="AV197" s="77"/>
      <c r="AW197" s="77"/>
      <c r="AX197" s="77"/>
      <c r="AY197" s="77"/>
      <c r="AZ197" s="77"/>
      <c r="BA197" s="77"/>
      <c r="BB197" s="77"/>
      <c r="BC197" s="77"/>
      <c r="BD197" s="77"/>
      <c r="BE197" s="77"/>
      <c r="BF197" s="77"/>
      <c r="BG197" s="77"/>
      <c r="BH197" s="77"/>
      <c r="BI197" s="77"/>
      <c r="BJ197" s="77"/>
      <c r="BK197" s="77"/>
      <c r="BL197" s="77"/>
      <c r="BM197" s="77"/>
      <c r="BN197" s="77"/>
      <c r="BO197" s="77"/>
      <c r="BP197" s="77"/>
      <c r="BQ197" s="77"/>
      <c r="BR197" s="77"/>
      <c r="BS197" s="77"/>
      <c r="BT197" s="77"/>
      <c r="BU197" s="77"/>
      <c r="BV197" s="77"/>
      <c r="BW197" s="77"/>
      <c r="BX197" s="77"/>
      <c r="BY197" s="77"/>
      <c r="BZ197" s="77"/>
      <c r="DM197" s="92"/>
    </row>
    <row r="198" spans="2:117" ht="15.75" customHeight="1" x14ac:dyDescent="0.25">
      <c r="B198" s="77"/>
      <c r="C198" s="77"/>
      <c r="D198" s="77"/>
      <c r="E198" s="77"/>
      <c r="F198" s="77"/>
      <c r="G198" s="3"/>
      <c r="H198" s="3"/>
      <c r="I198" s="3"/>
      <c r="J198" s="3"/>
      <c r="K198" s="3"/>
      <c r="L198" s="3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  <c r="AD198" s="77"/>
      <c r="AE198" s="77"/>
      <c r="AF198" s="77"/>
      <c r="AG198" s="77"/>
      <c r="AH198" s="77"/>
      <c r="AI198" s="77"/>
      <c r="AJ198" s="77"/>
      <c r="AK198" s="77"/>
      <c r="AL198" s="77"/>
      <c r="AM198" s="77"/>
      <c r="AN198" s="77"/>
      <c r="AO198" s="77"/>
      <c r="AP198" s="77"/>
      <c r="AQ198" s="77"/>
      <c r="AR198" s="77"/>
      <c r="AS198" s="77"/>
      <c r="AT198" s="77"/>
      <c r="AU198" s="77"/>
      <c r="AV198" s="77"/>
      <c r="AW198" s="77"/>
      <c r="AX198" s="77"/>
      <c r="AY198" s="77"/>
      <c r="AZ198" s="77"/>
      <c r="BA198" s="77"/>
      <c r="BB198" s="77"/>
      <c r="BC198" s="77"/>
      <c r="BD198" s="77"/>
      <c r="BE198" s="77"/>
      <c r="BF198" s="77"/>
      <c r="BG198" s="77"/>
      <c r="BH198" s="77"/>
      <c r="BI198" s="77"/>
      <c r="BJ198" s="77"/>
      <c r="BK198" s="77"/>
      <c r="BL198" s="77"/>
      <c r="BM198" s="77"/>
      <c r="BN198" s="77"/>
      <c r="BO198" s="77"/>
      <c r="BP198" s="77"/>
      <c r="BQ198" s="77"/>
      <c r="BR198" s="77"/>
      <c r="BS198" s="77"/>
      <c r="BT198" s="77"/>
      <c r="BU198" s="77"/>
      <c r="BV198" s="77"/>
      <c r="BW198" s="77"/>
      <c r="BX198" s="77"/>
      <c r="BY198" s="77"/>
      <c r="BZ198" s="77"/>
      <c r="DM198" s="92"/>
    </row>
    <row r="199" spans="2:117" ht="15.75" customHeight="1" x14ac:dyDescent="0.25">
      <c r="B199" s="77"/>
      <c r="C199" s="77"/>
      <c r="D199" s="77"/>
      <c r="E199" s="77"/>
      <c r="F199" s="77"/>
      <c r="G199" s="3"/>
      <c r="H199" s="3"/>
      <c r="I199" s="3"/>
      <c r="J199" s="3"/>
      <c r="K199" s="3"/>
      <c r="L199" s="3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77"/>
      <c r="AE199" s="77"/>
      <c r="AF199" s="77"/>
      <c r="AG199" s="77"/>
      <c r="AH199" s="77"/>
      <c r="AI199" s="77"/>
      <c r="AJ199" s="77"/>
      <c r="AK199" s="77"/>
      <c r="AL199" s="77"/>
      <c r="AM199" s="77"/>
      <c r="AN199" s="77"/>
      <c r="AO199" s="77"/>
      <c r="AP199" s="77"/>
      <c r="AQ199" s="77"/>
      <c r="AR199" s="77"/>
      <c r="AS199" s="77"/>
      <c r="AT199" s="77"/>
      <c r="AU199" s="77"/>
      <c r="AV199" s="77"/>
      <c r="AW199" s="77"/>
      <c r="AX199" s="77"/>
      <c r="AY199" s="77"/>
      <c r="AZ199" s="77"/>
      <c r="BA199" s="77"/>
      <c r="BB199" s="77"/>
      <c r="BC199" s="77"/>
      <c r="BD199" s="77"/>
      <c r="BE199" s="77"/>
      <c r="BF199" s="77"/>
      <c r="BG199" s="77"/>
      <c r="BH199" s="77"/>
      <c r="BI199" s="77"/>
      <c r="BJ199" s="77"/>
      <c r="BK199" s="77"/>
      <c r="BL199" s="77"/>
      <c r="BM199" s="77"/>
      <c r="BN199" s="77"/>
      <c r="BO199" s="77"/>
      <c r="BP199" s="77"/>
      <c r="BQ199" s="77"/>
      <c r="BR199" s="77"/>
      <c r="BS199" s="77"/>
      <c r="BT199" s="77"/>
      <c r="BU199" s="77"/>
      <c r="BV199" s="77"/>
      <c r="BW199" s="77"/>
      <c r="BX199" s="77"/>
      <c r="BY199" s="77"/>
      <c r="BZ199" s="77"/>
      <c r="DM199" s="92"/>
    </row>
    <row r="200" spans="2:117" ht="15.75" customHeight="1" x14ac:dyDescent="0.25">
      <c r="B200" s="77"/>
      <c r="C200" s="77"/>
      <c r="D200" s="77"/>
      <c r="E200" s="77"/>
      <c r="F200" s="77"/>
      <c r="G200" s="3"/>
      <c r="H200" s="3"/>
      <c r="I200" s="3"/>
      <c r="J200" s="3"/>
      <c r="K200" s="3"/>
      <c r="L200" s="3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  <c r="AC200" s="77"/>
      <c r="AD200" s="77"/>
      <c r="AE200" s="77"/>
      <c r="AF200" s="77"/>
      <c r="AG200" s="77"/>
      <c r="AH200" s="77"/>
      <c r="AI200" s="77"/>
      <c r="AJ200" s="77"/>
      <c r="AK200" s="77"/>
      <c r="AL200" s="77"/>
      <c r="AM200" s="77"/>
      <c r="AN200" s="77"/>
      <c r="AO200" s="77"/>
      <c r="AP200" s="77"/>
      <c r="AQ200" s="77"/>
      <c r="AR200" s="77"/>
      <c r="AS200" s="77"/>
      <c r="AT200" s="77"/>
      <c r="AU200" s="77"/>
      <c r="AV200" s="77"/>
      <c r="AW200" s="77"/>
      <c r="AX200" s="77"/>
      <c r="AY200" s="77"/>
      <c r="AZ200" s="77"/>
      <c r="BA200" s="77"/>
      <c r="BB200" s="77"/>
      <c r="BC200" s="77"/>
      <c r="BD200" s="77"/>
      <c r="BE200" s="77"/>
      <c r="BF200" s="77"/>
      <c r="BG200" s="77"/>
      <c r="BH200" s="77"/>
      <c r="BI200" s="77"/>
      <c r="BJ200" s="77"/>
      <c r="BK200" s="77"/>
      <c r="BL200" s="77"/>
      <c r="BM200" s="77"/>
      <c r="BN200" s="77"/>
      <c r="BO200" s="77"/>
      <c r="BP200" s="77"/>
      <c r="BQ200" s="77"/>
      <c r="BR200" s="77"/>
      <c r="BS200" s="77"/>
      <c r="BT200" s="77"/>
      <c r="BU200" s="77"/>
      <c r="BV200" s="77"/>
      <c r="BW200" s="77"/>
      <c r="BX200" s="77"/>
      <c r="BY200" s="77"/>
      <c r="BZ200" s="77"/>
      <c r="DM200" s="92"/>
    </row>
    <row r="201" spans="2:117" ht="15.75" customHeight="1" x14ac:dyDescent="0.25">
      <c r="B201" s="77"/>
      <c r="C201" s="77"/>
      <c r="D201" s="77"/>
      <c r="E201" s="77"/>
      <c r="F201" s="77"/>
      <c r="G201" s="3"/>
      <c r="H201" s="3"/>
      <c r="I201" s="3"/>
      <c r="J201" s="3"/>
      <c r="K201" s="3"/>
      <c r="L201" s="3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  <c r="AC201" s="77"/>
      <c r="AD201" s="77"/>
      <c r="AE201" s="77"/>
      <c r="AF201" s="77"/>
      <c r="AG201" s="77"/>
      <c r="AH201" s="77"/>
      <c r="AI201" s="77"/>
      <c r="AJ201" s="77"/>
      <c r="AK201" s="77"/>
      <c r="AL201" s="77"/>
      <c r="AM201" s="77"/>
      <c r="AN201" s="77"/>
      <c r="AO201" s="77"/>
      <c r="AP201" s="77"/>
      <c r="AQ201" s="77"/>
      <c r="AR201" s="77"/>
      <c r="AS201" s="77"/>
      <c r="AT201" s="77"/>
      <c r="AU201" s="77"/>
      <c r="AV201" s="77"/>
      <c r="AW201" s="77"/>
      <c r="AX201" s="77"/>
      <c r="AY201" s="77"/>
      <c r="AZ201" s="77"/>
      <c r="BA201" s="77"/>
      <c r="BB201" s="77"/>
      <c r="BC201" s="77"/>
      <c r="BD201" s="77"/>
      <c r="BE201" s="77"/>
      <c r="BF201" s="77"/>
      <c r="BG201" s="77"/>
      <c r="BH201" s="77"/>
      <c r="BI201" s="77"/>
      <c r="BJ201" s="77"/>
      <c r="BK201" s="77"/>
      <c r="BL201" s="77"/>
      <c r="BM201" s="77"/>
      <c r="BN201" s="77"/>
      <c r="BO201" s="77"/>
      <c r="BP201" s="77"/>
      <c r="BQ201" s="77"/>
      <c r="BR201" s="77"/>
      <c r="BS201" s="77"/>
      <c r="BT201" s="77"/>
      <c r="BU201" s="77"/>
      <c r="BV201" s="77"/>
      <c r="BW201" s="77"/>
      <c r="BX201" s="77"/>
      <c r="BY201" s="77"/>
      <c r="BZ201" s="77"/>
      <c r="DM201" s="92"/>
    </row>
    <row r="202" spans="2:117" ht="15.75" customHeight="1" x14ac:dyDescent="0.25">
      <c r="B202" s="77"/>
      <c r="C202" s="77"/>
      <c r="D202" s="77"/>
      <c r="E202" s="77"/>
      <c r="F202" s="77"/>
      <c r="G202" s="3"/>
      <c r="H202" s="3"/>
      <c r="I202" s="3"/>
      <c r="J202" s="3"/>
      <c r="K202" s="3"/>
      <c r="L202" s="3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  <c r="AC202" s="77"/>
      <c r="AD202" s="77"/>
      <c r="AE202" s="77"/>
      <c r="AF202" s="77"/>
      <c r="AG202" s="77"/>
      <c r="AH202" s="77"/>
      <c r="AI202" s="77"/>
      <c r="AJ202" s="77"/>
      <c r="AK202" s="77"/>
      <c r="AL202" s="77"/>
      <c r="AM202" s="77"/>
      <c r="AN202" s="77"/>
      <c r="AO202" s="77"/>
      <c r="AP202" s="77"/>
      <c r="AQ202" s="77"/>
      <c r="AR202" s="77"/>
      <c r="AS202" s="77"/>
      <c r="AT202" s="77"/>
      <c r="AU202" s="77"/>
      <c r="AV202" s="77"/>
      <c r="AW202" s="77"/>
      <c r="AX202" s="77"/>
      <c r="AY202" s="77"/>
      <c r="AZ202" s="77"/>
      <c r="BA202" s="77"/>
      <c r="BB202" s="77"/>
      <c r="BC202" s="77"/>
      <c r="BD202" s="77"/>
      <c r="BE202" s="77"/>
      <c r="BF202" s="77"/>
      <c r="BG202" s="77"/>
      <c r="BH202" s="77"/>
      <c r="BI202" s="77"/>
      <c r="BJ202" s="77"/>
      <c r="BK202" s="77"/>
      <c r="BL202" s="77"/>
      <c r="BM202" s="77"/>
      <c r="BN202" s="77"/>
      <c r="BO202" s="77"/>
      <c r="BP202" s="77"/>
      <c r="BQ202" s="77"/>
      <c r="BR202" s="77"/>
      <c r="BS202" s="77"/>
      <c r="BT202" s="77"/>
      <c r="BU202" s="77"/>
      <c r="BV202" s="77"/>
      <c r="BW202" s="77"/>
      <c r="BX202" s="77"/>
      <c r="BY202" s="77"/>
      <c r="BZ202" s="77"/>
      <c r="DM202" s="92"/>
    </row>
    <row r="203" spans="2:117" ht="15.75" customHeight="1" x14ac:dyDescent="0.25">
      <c r="B203" s="77"/>
      <c r="C203" s="77"/>
      <c r="D203" s="77"/>
      <c r="E203" s="77"/>
      <c r="F203" s="77"/>
      <c r="G203" s="3"/>
      <c r="H203" s="3"/>
      <c r="I203" s="3"/>
      <c r="J203" s="3"/>
      <c r="K203" s="3"/>
      <c r="L203" s="3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  <c r="AC203" s="77"/>
      <c r="AD203" s="77"/>
      <c r="AE203" s="77"/>
      <c r="AF203" s="77"/>
      <c r="AG203" s="77"/>
      <c r="AH203" s="77"/>
      <c r="AI203" s="77"/>
      <c r="AJ203" s="77"/>
      <c r="AK203" s="77"/>
      <c r="AL203" s="77"/>
      <c r="AM203" s="77"/>
      <c r="AN203" s="77"/>
      <c r="AO203" s="77"/>
      <c r="AP203" s="77"/>
      <c r="AQ203" s="77"/>
      <c r="AR203" s="77"/>
      <c r="AS203" s="77"/>
      <c r="AT203" s="77"/>
      <c r="AU203" s="77"/>
      <c r="AV203" s="77"/>
      <c r="AW203" s="77"/>
      <c r="AX203" s="77"/>
      <c r="AY203" s="77"/>
      <c r="AZ203" s="77"/>
      <c r="BA203" s="77"/>
      <c r="BB203" s="77"/>
      <c r="BC203" s="77"/>
      <c r="BD203" s="77"/>
      <c r="BE203" s="77"/>
      <c r="BF203" s="77"/>
      <c r="BG203" s="77"/>
      <c r="BH203" s="77"/>
      <c r="BI203" s="77"/>
      <c r="BJ203" s="77"/>
      <c r="BK203" s="77"/>
      <c r="BL203" s="77"/>
      <c r="BM203" s="77"/>
      <c r="BN203" s="77"/>
      <c r="BO203" s="77"/>
      <c r="BP203" s="77"/>
      <c r="BQ203" s="77"/>
      <c r="BR203" s="77"/>
      <c r="BS203" s="77"/>
      <c r="BT203" s="77"/>
      <c r="BU203" s="77"/>
      <c r="BV203" s="77"/>
      <c r="BW203" s="77"/>
      <c r="BX203" s="77"/>
      <c r="BY203" s="77"/>
      <c r="BZ203" s="77"/>
      <c r="DM203" s="92"/>
    </row>
    <row r="204" spans="2:117" ht="15.75" customHeight="1" x14ac:dyDescent="0.25">
      <c r="B204" s="77"/>
      <c r="C204" s="77"/>
      <c r="D204" s="77"/>
      <c r="E204" s="77"/>
      <c r="F204" s="77"/>
      <c r="G204" s="3"/>
      <c r="H204" s="3"/>
      <c r="I204" s="3"/>
      <c r="J204" s="3"/>
      <c r="K204" s="3"/>
      <c r="L204" s="3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  <c r="AD204" s="77"/>
      <c r="AE204" s="77"/>
      <c r="AF204" s="77"/>
      <c r="AG204" s="77"/>
      <c r="AH204" s="77"/>
      <c r="AI204" s="77"/>
      <c r="AJ204" s="77"/>
      <c r="AK204" s="77"/>
      <c r="AL204" s="77"/>
      <c r="AM204" s="77"/>
      <c r="AN204" s="77"/>
      <c r="AO204" s="77"/>
      <c r="AP204" s="77"/>
      <c r="AQ204" s="77"/>
      <c r="AR204" s="77"/>
      <c r="AS204" s="77"/>
      <c r="AT204" s="77"/>
      <c r="AU204" s="77"/>
      <c r="AV204" s="77"/>
      <c r="AW204" s="77"/>
      <c r="AX204" s="77"/>
      <c r="AY204" s="77"/>
      <c r="AZ204" s="77"/>
      <c r="BA204" s="77"/>
      <c r="BB204" s="77"/>
      <c r="BC204" s="77"/>
      <c r="BD204" s="77"/>
      <c r="BE204" s="77"/>
      <c r="BF204" s="77"/>
      <c r="BG204" s="77"/>
      <c r="BH204" s="77"/>
      <c r="BI204" s="77"/>
      <c r="BJ204" s="77"/>
      <c r="BK204" s="77"/>
      <c r="BL204" s="77"/>
      <c r="BM204" s="77"/>
      <c r="BN204" s="77"/>
      <c r="BO204" s="77"/>
      <c r="BP204" s="77"/>
      <c r="BQ204" s="77"/>
      <c r="BR204" s="77"/>
      <c r="BS204" s="77"/>
      <c r="BT204" s="77"/>
      <c r="BU204" s="77"/>
      <c r="BV204" s="77"/>
      <c r="BW204" s="77"/>
      <c r="BX204" s="77"/>
      <c r="BY204" s="77"/>
      <c r="BZ204" s="77"/>
      <c r="DM204" s="92"/>
    </row>
    <row r="205" spans="2:117" ht="15.75" customHeight="1" x14ac:dyDescent="0.25">
      <c r="B205" s="77"/>
      <c r="C205" s="77"/>
      <c r="D205" s="77"/>
      <c r="E205" s="77"/>
      <c r="F205" s="77"/>
      <c r="G205" s="3"/>
      <c r="H205" s="3"/>
      <c r="I205" s="3"/>
      <c r="J205" s="3"/>
      <c r="K205" s="3"/>
      <c r="L205" s="3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  <c r="AC205" s="77"/>
      <c r="AD205" s="77"/>
      <c r="AE205" s="77"/>
      <c r="AF205" s="77"/>
      <c r="AG205" s="77"/>
      <c r="AH205" s="77"/>
      <c r="AI205" s="77"/>
      <c r="AJ205" s="77"/>
      <c r="AK205" s="77"/>
      <c r="AL205" s="77"/>
      <c r="AM205" s="77"/>
      <c r="AN205" s="77"/>
      <c r="AO205" s="77"/>
      <c r="AP205" s="77"/>
      <c r="AQ205" s="77"/>
      <c r="AR205" s="77"/>
      <c r="AS205" s="77"/>
      <c r="AT205" s="77"/>
      <c r="AU205" s="77"/>
      <c r="AV205" s="77"/>
      <c r="AW205" s="77"/>
      <c r="AX205" s="77"/>
      <c r="AY205" s="77"/>
      <c r="AZ205" s="77"/>
      <c r="BA205" s="77"/>
      <c r="BB205" s="77"/>
      <c r="BC205" s="77"/>
      <c r="BD205" s="77"/>
      <c r="BE205" s="77"/>
      <c r="BF205" s="77"/>
      <c r="BG205" s="77"/>
      <c r="BH205" s="77"/>
      <c r="BI205" s="77"/>
      <c r="BJ205" s="77"/>
      <c r="BK205" s="77"/>
      <c r="BL205" s="77"/>
      <c r="BM205" s="77"/>
      <c r="BN205" s="77"/>
      <c r="BO205" s="77"/>
      <c r="BP205" s="77"/>
      <c r="BQ205" s="77"/>
      <c r="BR205" s="77"/>
      <c r="BS205" s="77"/>
      <c r="BT205" s="77"/>
      <c r="BU205" s="77"/>
      <c r="BV205" s="77"/>
      <c r="BW205" s="77"/>
      <c r="BX205" s="77"/>
      <c r="BY205" s="77"/>
      <c r="BZ205" s="77"/>
      <c r="DM205" s="92"/>
    </row>
    <row r="206" spans="2:117" ht="15.75" customHeight="1" x14ac:dyDescent="0.25">
      <c r="B206" s="77"/>
      <c r="C206" s="77"/>
      <c r="D206" s="77"/>
      <c r="E206" s="77"/>
      <c r="F206" s="77"/>
      <c r="G206" s="3"/>
      <c r="H206" s="3"/>
      <c r="I206" s="3"/>
      <c r="J206" s="3"/>
      <c r="K206" s="3"/>
      <c r="L206" s="3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  <c r="AC206" s="77"/>
      <c r="AD206" s="77"/>
      <c r="AE206" s="77"/>
      <c r="AF206" s="77"/>
      <c r="AG206" s="77"/>
      <c r="AH206" s="77"/>
      <c r="AI206" s="77"/>
      <c r="AJ206" s="77"/>
      <c r="AK206" s="77"/>
      <c r="AL206" s="77"/>
      <c r="AM206" s="77"/>
      <c r="AN206" s="77"/>
      <c r="AO206" s="77"/>
      <c r="AP206" s="77"/>
      <c r="AQ206" s="77"/>
      <c r="AR206" s="77"/>
      <c r="AS206" s="77"/>
      <c r="AT206" s="77"/>
      <c r="AU206" s="77"/>
      <c r="AV206" s="77"/>
      <c r="AW206" s="77"/>
      <c r="AX206" s="77"/>
      <c r="AY206" s="77"/>
      <c r="AZ206" s="77"/>
      <c r="BA206" s="77"/>
      <c r="BB206" s="77"/>
      <c r="BC206" s="77"/>
      <c r="BD206" s="77"/>
      <c r="BE206" s="77"/>
      <c r="BF206" s="77"/>
      <c r="BG206" s="77"/>
      <c r="BH206" s="77"/>
      <c r="BI206" s="77"/>
      <c r="BJ206" s="77"/>
      <c r="BK206" s="77"/>
      <c r="BL206" s="77"/>
      <c r="BM206" s="77"/>
      <c r="BN206" s="77"/>
      <c r="BO206" s="77"/>
      <c r="BP206" s="77"/>
      <c r="BQ206" s="77"/>
      <c r="BR206" s="77"/>
      <c r="BS206" s="77"/>
      <c r="BT206" s="77"/>
      <c r="BU206" s="77"/>
      <c r="BV206" s="77"/>
      <c r="BW206" s="77"/>
      <c r="BX206" s="77"/>
      <c r="BY206" s="77"/>
      <c r="BZ206" s="77"/>
      <c r="DM206" s="92"/>
    </row>
    <row r="207" spans="2:117" ht="15.75" customHeight="1" x14ac:dyDescent="0.25">
      <c r="B207" s="77"/>
      <c r="C207" s="77"/>
      <c r="D207" s="77"/>
      <c r="E207" s="77"/>
      <c r="F207" s="77"/>
      <c r="G207" s="3"/>
      <c r="H207" s="3"/>
      <c r="I207" s="3"/>
      <c r="J207" s="3"/>
      <c r="K207" s="3"/>
      <c r="L207" s="3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  <c r="AC207" s="77"/>
      <c r="AD207" s="77"/>
      <c r="AE207" s="77"/>
      <c r="AF207" s="77"/>
      <c r="AG207" s="77"/>
      <c r="AH207" s="77"/>
      <c r="AI207" s="77"/>
      <c r="AJ207" s="77"/>
      <c r="AK207" s="77"/>
      <c r="AL207" s="77"/>
      <c r="AM207" s="77"/>
      <c r="AN207" s="77"/>
      <c r="AO207" s="77"/>
      <c r="AP207" s="77"/>
      <c r="AQ207" s="77"/>
      <c r="AR207" s="77"/>
      <c r="AS207" s="77"/>
      <c r="AT207" s="77"/>
      <c r="AU207" s="77"/>
      <c r="AV207" s="77"/>
      <c r="AW207" s="77"/>
      <c r="AX207" s="77"/>
      <c r="AY207" s="77"/>
      <c r="AZ207" s="77"/>
      <c r="BA207" s="77"/>
      <c r="BB207" s="77"/>
      <c r="BC207" s="77"/>
      <c r="BD207" s="77"/>
      <c r="BE207" s="77"/>
      <c r="BF207" s="77"/>
      <c r="BG207" s="77"/>
      <c r="BH207" s="77"/>
      <c r="BI207" s="77"/>
      <c r="BJ207" s="77"/>
      <c r="BK207" s="77"/>
      <c r="BL207" s="77"/>
      <c r="BM207" s="77"/>
      <c r="BN207" s="77"/>
      <c r="BO207" s="77"/>
      <c r="BP207" s="77"/>
      <c r="BQ207" s="77"/>
      <c r="BR207" s="77"/>
      <c r="BS207" s="77"/>
      <c r="BT207" s="77"/>
      <c r="BU207" s="77"/>
      <c r="BV207" s="77"/>
      <c r="BW207" s="77"/>
      <c r="BX207" s="77"/>
      <c r="BY207" s="77"/>
      <c r="BZ207" s="77"/>
      <c r="DM207" s="92"/>
    </row>
    <row r="208" spans="2:117" ht="15.75" customHeight="1" x14ac:dyDescent="0.25">
      <c r="B208" s="77"/>
      <c r="C208" s="77"/>
      <c r="D208" s="77"/>
      <c r="E208" s="77"/>
      <c r="F208" s="77"/>
      <c r="G208" s="3"/>
      <c r="H208" s="3"/>
      <c r="I208" s="3"/>
      <c r="J208" s="3"/>
      <c r="K208" s="3"/>
      <c r="L208" s="3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  <c r="AC208" s="77"/>
      <c r="AD208" s="77"/>
      <c r="AE208" s="77"/>
      <c r="AF208" s="77"/>
      <c r="AG208" s="77"/>
      <c r="AH208" s="77"/>
      <c r="AI208" s="77"/>
      <c r="AJ208" s="77"/>
      <c r="AK208" s="77"/>
      <c r="AL208" s="77"/>
      <c r="AM208" s="77"/>
      <c r="AN208" s="77"/>
      <c r="AO208" s="77"/>
      <c r="AP208" s="77"/>
      <c r="AQ208" s="77"/>
      <c r="AR208" s="77"/>
      <c r="AS208" s="77"/>
      <c r="AT208" s="77"/>
      <c r="AU208" s="77"/>
      <c r="AV208" s="77"/>
      <c r="AW208" s="77"/>
      <c r="AX208" s="77"/>
      <c r="AY208" s="77"/>
      <c r="AZ208" s="77"/>
      <c r="BA208" s="77"/>
      <c r="BB208" s="77"/>
      <c r="BC208" s="77"/>
      <c r="BD208" s="77"/>
      <c r="BE208" s="77"/>
      <c r="BF208" s="77"/>
      <c r="BG208" s="77"/>
      <c r="BH208" s="77"/>
      <c r="BI208" s="77"/>
      <c r="BJ208" s="77"/>
      <c r="BK208" s="77"/>
      <c r="BL208" s="77"/>
      <c r="BM208" s="77"/>
      <c r="BN208" s="77"/>
      <c r="BO208" s="77"/>
      <c r="BP208" s="77"/>
      <c r="BQ208" s="77"/>
      <c r="BR208" s="77"/>
      <c r="BS208" s="77"/>
      <c r="BT208" s="77"/>
      <c r="BU208" s="77"/>
      <c r="BV208" s="77"/>
      <c r="BW208" s="77"/>
      <c r="BX208" s="77"/>
      <c r="BY208" s="77"/>
      <c r="BZ208" s="77"/>
      <c r="DM208" s="92"/>
    </row>
    <row r="209" spans="2:117" ht="15.75" customHeight="1" x14ac:dyDescent="0.25">
      <c r="B209" s="77"/>
      <c r="C209" s="77"/>
      <c r="D209" s="77"/>
      <c r="E209" s="77"/>
      <c r="F209" s="77"/>
      <c r="G209" s="3"/>
      <c r="H209" s="3"/>
      <c r="I209" s="3"/>
      <c r="J209" s="3"/>
      <c r="K209" s="3"/>
      <c r="L209" s="3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77"/>
      <c r="AC209" s="77"/>
      <c r="AD209" s="77"/>
      <c r="AE209" s="77"/>
      <c r="AF209" s="77"/>
      <c r="AG209" s="77"/>
      <c r="AH209" s="77"/>
      <c r="AI209" s="77"/>
      <c r="AJ209" s="77"/>
      <c r="AK209" s="77"/>
      <c r="AL209" s="77"/>
      <c r="AM209" s="77"/>
      <c r="AN209" s="77"/>
      <c r="AO209" s="77"/>
      <c r="AP209" s="77"/>
      <c r="AQ209" s="77"/>
      <c r="AR209" s="77"/>
      <c r="AS209" s="77"/>
      <c r="AT209" s="77"/>
      <c r="AU209" s="77"/>
      <c r="AV209" s="77"/>
      <c r="AW209" s="77"/>
      <c r="AX209" s="77"/>
      <c r="AY209" s="77"/>
      <c r="AZ209" s="77"/>
      <c r="BA209" s="77"/>
      <c r="BB209" s="77"/>
      <c r="BC209" s="77"/>
      <c r="BD209" s="77"/>
      <c r="BE209" s="77"/>
      <c r="BF209" s="77"/>
      <c r="BG209" s="77"/>
      <c r="BH209" s="77"/>
      <c r="BI209" s="77"/>
      <c r="BJ209" s="77"/>
      <c r="BK209" s="77"/>
      <c r="BL209" s="77"/>
      <c r="BM209" s="77"/>
      <c r="BN209" s="77"/>
      <c r="BO209" s="77"/>
      <c r="BP209" s="77"/>
      <c r="BQ209" s="77"/>
      <c r="BR209" s="77"/>
      <c r="BS209" s="77"/>
      <c r="BT209" s="77"/>
      <c r="BU209" s="77"/>
      <c r="BV209" s="77"/>
      <c r="BW209" s="77"/>
      <c r="BX209" s="77"/>
      <c r="BY209" s="77"/>
      <c r="BZ209" s="77"/>
      <c r="DM209" s="92"/>
    </row>
    <row r="210" spans="2:117" ht="15.75" customHeight="1" x14ac:dyDescent="0.25">
      <c r="B210" s="77"/>
      <c r="C210" s="77"/>
      <c r="D210" s="77"/>
      <c r="E210" s="77"/>
      <c r="F210" s="77"/>
      <c r="G210" s="3"/>
      <c r="H210" s="3"/>
      <c r="I210" s="3"/>
      <c r="J210" s="3"/>
      <c r="K210" s="3"/>
      <c r="L210" s="3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77"/>
      <c r="AC210" s="77"/>
      <c r="AD210" s="77"/>
      <c r="AE210" s="77"/>
      <c r="AF210" s="77"/>
      <c r="AG210" s="77"/>
      <c r="AH210" s="77"/>
      <c r="AI210" s="77"/>
      <c r="AJ210" s="77"/>
      <c r="AK210" s="77"/>
      <c r="AL210" s="77"/>
      <c r="AM210" s="77"/>
      <c r="AN210" s="77"/>
      <c r="AO210" s="77"/>
      <c r="AP210" s="77"/>
      <c r="AQ210" s="77"/>
      <c r="AR210" s="77"/>
      <c r="AS210" s="77"/>
      <c r="AT210" s="77"/>
      <c r="AU210" s="77"/>
      <c r="AV210" s="77"/>
      <c r="AW210" s="77"/>
      <c r="AX210" s="77"/>
      <c r="AY210" s="77"/>
      <c r="AZ210" s="77"/>
      <c r="BA210" s="77"/>
      <c r="BB210" s="77"/>
      <c r="BC210" s="77"/>
      <c r="BD210" s="77"/>
      <c r="BE210" s="77"/>
      <c r="BF210" s="77"/>
      <c r="BG210" s="77"/>
      <c r="BH210" s="77"/>
      <c r="BI210" s="77"/>
      <c r="BJ210" s="77"/>
      <c r="BK210" s="77"/>
      <c r="BL210" s="77"/>
      <c r="BM210" s="77"/>
      <c r="BN210" s="77"/>
      <c r="BO210" s="77"/>
      <c r="BP210" s="77"/>
      <c r="BQ210" s="77"/>
      <c r="BR210" s="77"/>
      <c r="BS210" s="77"/>
      <c r="BT210" s="77"/>
      <c r="BU210" s="77"/>
      <c r="BV210" s="77"/>
      <c r="BW210" s="77"/>
      <c r="BX210" s="77"/>
      <c r="BY210" s="77"/>
      <c r="BZ210" s="77"/>
      <c r="DM210" s="92"/>
    </row>
    <row r="211" spans="2:117" ht="15.75" customHeight="1" x14ac:dyDescent="0.25">
      <c r="B211" s="77"/>
      <c r="C211" s="77"/>
      <c r="D211" s="77"/>
      <c r="E211" s="77"/>
      <c r="F211" s="77"/>
      <c r="G211" s="3"/>
      <c r="H211" s="3"/>
      <c r="I211" s="3"/>
      <c r="J211" s="3"/>
      <c r="K211" s="3"/>
      <c r="L211" s="3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  <c r="AA211" s="77"/>
      <c r="AB211" s="77"/>
      <c r="AC211" s="77"/>
      <c r="AD211" s="77"/>
      <c r="AE211" s="77"/>
      <c r="AF211" s="77"/>
      <c r="AG211" s="77"/>
      <c r="AH211" s="77"/>
      <c r="AI211" s="77"/>
      <c r="AJ211" s="77"/>
      <c r="AK211" s="77"/>
      <c r="AL211" s="77"/>
      <c r="AM211" s="77"/>
      <c r="AN211" s="77"/>
      <c r="AO211" s="77"/>
      <c r="AP211" s="77"/>
      <c r="AQ211" s="77"/>
      <c r="AR211" s="77"/>
      <c r="AS211" s="77"/>
      <c r="AT211" s="77"/>
      <c r="AU211" s="77"/>
      <c r="AV211" s="77"/>
      <c r="AW211" s="77"/>
      <c r="AX211" s="77"/>
      <c r="AY211" s="77"/>
      <c r="AZ211" s="77"/>
      <c r="BA211" s="77"/>
      <c r="BB211" s="77"/>
      <c r="BC211" s="77"/>
      <c r="BD211" s="77"/>
      <c r="BE211" s="77"/>
      <c r="BF211" s="77"/>
      <c r="BG211" s="77"/>
      <c r="BH211" s="77"/>
      <c r="BI211" s="77"/>
      <c r="BJ211" s="77"/>
      <c r="BK211" s="77"/>
      <c r="BL211" s="77"/>
      <c r="BM211" s="77"/>
      <c r="BN211" s="77"/>
      <c r="BO211" s="77"/>
      <c r="BP211" s="77"/>
      <c r="BQ211" s="77"/>
      <c r="BR211" s="77"/>
      <c r="BS211" s="77"/>
      <c r="BT211" s="77"/>
      <c r="BU211" s="77"/>
      <c r="BV211" s="77"/>
      <c r="BW211" s="77"/>
      <c r="BX211" s="77"/>
      <c r="BY211" s="77"/>
      <c r="BZ211" s="77"/>
      <c r="DM211" s="92"/>
    </row>
    <row r="212" spans="2:117" ht="15.75" customHeight="1" x14ac:dyDescent="0.25">
      <c r="B212" s="77"/>
      <c r="C212" s="77"/>
      <c r="D212" s="77"/>
      <c r="E212" s="77"/>
      <c r="F212" s="77"/>
      <c r="G212" s="3"/>
      <c r="H212" s="3"/>
      <c r="I212" s="3"/>
      <c r="J212" s="3"/>
      <c r="K212" s="3"/>
      <c r="L212" s="3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  <c r="AA212" s="77"/>
      <c r="AB212" s="77"/>
      <c r="AC212" s="77"/>
      <c r="AD212" s="77"/>
      <c r="AE212" s="77"/>
      <c r="AF212" s="77"/>
      <c r="AG212" s="77"/>
      <c r="AH212" s="77"/>
      <c r="AI212" s="77"/>
      <c r="AJ212" s="77"/>
      <c r="AK212" s="77"/>
      <c r="AL212" s="77"/>
      <c r="AM212" s="77"/>
      <c r="AN212" s="77"/>
      <c r="AO212" s="77"/>
      <c r="AP212" s="77"/>
      <c r="AQ212" s="77"/>
      <c r="AR212" s="77"/>
      <c r="AS212" s="77"/>
      <c r="AT212" s="77"/>
      <c r="AU212" s="77"/>
      <c r="AV212" s="77"/>
      <c r="AW212" s="77"/>
      <c r="AX212" s="77"/>
      <c r="AY212" s="77"/>
      <c r="AZ212" s="77"/>
      <c r="BA212" s="77"/>
      <c r="BB212" s="77"/>
      <c r="BC212" s="77"/>
      <c r="BD212" s="77"/>
      <c r="BE212" s="77"/>
      <c r="BF212" s="77"/>
      <c r="BG212" s="77"/>
      <c r="BH212" s="77"/>
      <c r="BI212" s="77"/>
      <c r="BJ212" s="77"/>
      <c r="BK212" s="77"/>
      <c r="BL212" s="77"/>
      <c r="BM212" s="77"/>
      <c r="BN212" s="77"/>
      <c r="BO212" s="77"/>
      <c r="BP212" s="77"/>
      <c r="BQ212" s="77"/>
      <c r="BR212" s="77"/>
      <c r="BS212" s="77"/>
      <c r="BT212" s="77"/>
      <c r="BU212" s="77"/>
      <c r="BV212" s="77"/>
      <c r="BW212" s="77"/>
      <c r="BX212" s="77"/>
      <c r="BY212" s="77"/>
      <c r="BZ212" s="77"/>
      <c r="DM212" s="92"/>
    </row>
    <row r="213" spans="2:117" ht="15.75" customHeight="1" x14ac:dyDescent="0.25">
      <c r="B213" s="77"/>
      <c r="C213" s="77"/>
      <c r="D213" s="77"/>
      <c r="E213" s="77"/>
      <c r="F213" s="77"/>
      <c r="G213" s="3"/>
      <c r="H213" s="3"/>
      <c r="I213" s="3"/>
      <c r="J213" s="3"/>
      <c r="K213" s="3"/>
      <c r="L213" s="3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  <c r="AC213" s="77"/>
      <c r="AD213" s="77"/>
      <c r="AE213" s="77"/>
      <c r="AF213" s="77"/>
      <c r="AG213" s="77"/>
      <c r="AH213" s="77"/>
      <c r="AI213" s="77"/>
      <c r="AJ213" s="77"/>
      <c r="AK213" s="77"/>
      <c r="AL213" s="77"/>
      <c r="AM213" s="77"/>
      <c r="AN213" s="77"/>
      <c r="AO213" s="77"/>
      <c r="AP213" s="77"/>
      <c r="AQ213" s="77"/>
      <c r="AR213" s="77"/>
      <c r="AS213" s="77"/>
      <c r="AT213" s="77"/>
      <c r="AU213" s="77"/>
      <c r="AV213" s="77"/>
      <c r="AW213" s="77"/>
      <c r="AX213" s="77"/>
      <c r="AY213" s="77"/>
      <c r="AZ213" s="77"/>
      <c r="BA213" s="77"/>
      <c r="BB213" s="77"/>
      <c r="BC213" s="77"/>
      <c r="BD213" s="77"/>
      <c r="BE213" s="77"/>
      <c r="BF213" s="77"/>
      <c r="BG213" s="77"/>
      <c r="BH213" s="77"/>
      <c r="BI213" s="77"/>
      <c r="BJ213" s="77"/>
      <c r="BK213" s="77"/>
      <c r="BL213" s="77"/>
      <c r="BM213" s="77"/>
      <c r="BN213" s="77"/>
      <c r="BO213" s="77"/>
      <c r="BP213" s="77"/>
      <c r="BQ213" s="77"/>
      <c r="BR213" s="77"/>
      <c r="BS213" s="77"/>
      <c r="BT213" s="77"/>
      <c r="BU213" s="77"/>
      <c r="BV213" s="77"/>
      <c r="BW213" s="77"/>
      <c r="BX213" s="77"/>
      <c r="BY213" s="77"/>
      <c r="BZ213" s="77"/>
      <c r="DM213" s="92"/>
    </row>
    <row r="214" spans="2:117" ht="15.75" customHeight="1" x14ac:dyDescent="0.25">
      <c r="B214" s="77"/>
      <c r="C214" s="77"/>
      <c r="D214" s="77"/>
      <c r="E214" s="77"/>
      <c r="F214" s="77"/>
      <c r="G214" s="3"/>
      <c r="H214" s="3"/>
      <c r="I214" s="3"/>
      <c r="J214" s="3"/>
      <c r="K214" s="3"/>
      <c r="L214" s="3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  <c r="AC214" s="77"/>
      <c r="AD214" s="77"/>
      <c r="AE214" s="77"/>
      <c r="AF214" s="77"/>
      <c r="AG214" s="77"/>
      <c r="AH214" s="77"/>
      <c r="AI214" s="77"/>
      <c r="AJ214" s="77"/>
      <c r="AK214" s="77"/>
      <c r="AL214" s="77"/>
      <c r="AM214" s="77"/>
      <c r="AN214" s="77"/>
      <c r="AO214" s="77"/>
      <c r="AP214" s="77"/>
      <c r="AQ214" s="77"/>
      <c r="AR214" s="77"/>
      <c r="AS214" s="77"/>
      <c r="AT214" s="77"/>
      <c r="AU214" s="77"/>
      <c r="AV214" s="77"/>
      <c r="AW214" s="77"/>
      <c r="AX214" s="77"/>
      <c r="AY214" s="77"/>
      <c r="AZ214" s="77"/>
      <c r="BA214" s="77"/>
      <c r="BB214" s="77"/>
      <c r="BC214" s="77"/>
      <c r="BD214" s="77"/>
      <c r="BE214" s="77"/>
      <c r="BF214" s="77"/>
      <c r="BG214" s="77"/>
      <c r="BH214" s="77"/>
      <c r="BI214" s="77"/>
      <c r="BJ214" s="77"/>
      <c r="BK214" s="77"/>
      <c r="BL214" s="77"/>
      <c r="BM214" s="77"/>
      <c r="BN214" s="77"/>
      <c r="BO214" s="77"/>
      <c r="BP214" s="77"/>
      <c r="BQ214" s="77"/>
      <c r="BR214" s="77"/>
      <c r="BS214" s="77"/>
      <c r="BT214" s="77"/>
      <c r="BU214" s="77"/>
      <c r="BV214" s="77"/>
      <c r="BW214" s="77"/>
      <c r="BX214" s="77"/>
      <c r="BY214" s="77"/>
      <c r="BZ214" s="77"/>
      <c r="DM214" s="92"/>
    </row>
    <row r="215" spans="2:117" ht="15.75" customHeight="1" x14ac:dyDescent="0.25">
      <c r="B215" s="77"/>
      <c r="C215" s="77"/>
      <c r="D215" s="77"/>
      <c r="E215" s="77"/>
      <c r="F215" s="77"/>
      <c r="G215" s="3"/>
      <c r="H215" s="3"/>
      <c r="I215" s="3"/>
      <c r="J215" s="3"/>
      <c r="K215" s="3"/>
      <c r="L215" s="3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77"/>
      <c r="AB215" s="77"/>
      <c r="AC215" s="77"/>
      <c r="AD215" s="77"/>
      <c r="AE215" s="77"/>
      <c r="AF215" s="77"/>
      <c r="AG215" s="77"/>
      <c r="AH215" s="77"/>
      <c r="AI215" s="77"/>
      <c r="AJ215" s="77"/>
      <c r="AK215" s="77"/>
      <c r="AL215" s="77"/>
      <c r="AM215" s="77"/>
      <c r="AN215" s="77"/>
      <c r="AO215" s="77"/>
      <c r="AP215" s="77"/>
      <c r="AQ215" s="77"/>
      <c r="AR215" s="77"/>
      <c r="AS215" s="77"/>
      <c r="AT215" s="77"/>
      <c r="AU215" s="77"/>
      <c r="AV215" s="77"/>
      <c r="AW215" s="77"/>
      <c r="AX215" s="77"/>
      <c r="AY215" s="77"/>
      <c r="AZ215" s="77"/>
      <c r="BA215" s="77"/>
      <c r="BB215" s="77"/>
      <c r="BC215" s="77"/>
      <c r="BD215" s="77"/>
      <c r="BE215" s="77"/>
      <c r="BF215" s="77"/>
      <c r="BG215" s="77"/>
      <c r="BH215" s="77"/>
      <c r="BI215" s="77"/>
      <c r="BJ215" s="77"/>
      <c r="BK215" s="77"/>
      <c r="BL215" s="77"/>
      <c r="BM215" s="77"/>
      <c r="BN215" s="77"/>
      <c r="BO215" s="77"/>
      <c r="BP215" s="77"/>
      <c r="BQ215" s="77"/>
      <c r="BR215" s="77"/>
      <c r="BS215" s="77"/>
      <c r="BT215" s="77"/>
      <c r="BU215" s="77"/>
      <c r="BV215" s="77"/>
      <c r="BW215" s="77"/>
      <c r="BX215" s="77"/>
      <c r="BY215" s="77"/>
      <c r="BZ215" s="77"/>
      <c r="DM215" s="92"/>
    </row>
    <row r="216" spans="2:117" ht="15.75" customHeight="1" x14ac:dyDescent="0.25">
      <c r="B216" s="77"/>
      <c r="C216" s="77"/>
      <c r="D216" s="77"/>
      <c r="E216" s="77"/>
      <c r="F216" s="77"/>
      <c r="G216" s="3"/>
      <c r="H216" s="3"/>
      <c r="I216" s="3"/>
      <c r="J216" s="3"/>
      <c r="K216" s="3"/>
      <c r="L216" s="3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  <c r="AC216" s="77"/>
      <c r="AD216" s="77"/>
      <c r="AE216" s="77"/>
      <c r="AF216" s="77"/>
      <c r="AG216" s="77"/>
      <c r="AH216" s="77"/>
      <c r="AI216" s="77"/>
      <c r="AJ216" s="77"/>
      <c r="AK216" s="77"/>
      <c r="AL216" s="77"/>
      <c r="AM216" s="77"/>
      <c r="AN216" s="77"/>
      <c r="AO216" s="77"/>
      <c r="AP216" s="77"/>
      <c r="AQ216" s="77"/>
      <c r="AR216" s="77"/>
      <c r="AS216" s="77"/>
      <c r="AT216" s="77"/>
      <c r="AU216" s="77"/>
      <c r="AV216" s="77"/>
      <c r="AW216" s="77"/>
      <c r="AX216" s="77"/>
      <c r="AY216" s="77"/>
      <c r="AZ216" s="77"/>
      <c r="BA216" s="77"/>
      <c r="BB216" s="77"/>
      <c r="BC216" s="77"/>
      <c r="BD216" s="77"/>
      <c r="BE216" s="77"/>
      <c r="BF216" s="77"/>
      <c r="BG216" s="77"/>
      <c r="BH216" s="77"/>
      <c r="BI216" s="77"/>
      <c r="BJ216" s="77"/>
      <c r="BK216" s="77"/>
      <c r="BL216" s="77"/>
      <c r="BM216" s="77"/>
      <c r="BN216" s="77"/>
      <c r="BO216" s="77"/>
      <c r="BP216" s="77"/>
      <c r="BQ216" s="77"/>
      <c r="BR216" s="77"/>
      <c r="BS216" s="77"/>
      <c r="BT216" s="77"/>
      <c r="BU216" s="77"/>
      <c r="BV216" s="77"/>
      <c r="BW216" s="77"/>
      <c r="BX216" s="77"/>
      <c r="BY216" s="77"/>
      <c r="BZ216" s="77"/>
      <c r="DM216" s="92"/>
    </row>
    <row r="217" spans="2:117" ht="15.75" customHeight="1" x14ac:dyDescent="0.25">
      <c r="B217" s="77"/>
      <c r="C217" s="77"/>
      <c r="D217" s="77"/>
      <c r="E217" s="77"/>
      <c r="F217" s="77"/>
      <c r="G217" s="3"/>
      <c r="H217" s="3"/>
      <c r="I217" s="3"/>
      <c r="J217" s="3"/>
      <c r="K217" s="3"/>
      <c r="L217" s="3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  <c r="AA217" s="77"/>
      <c r="AB217" s="77"/>
      <c r="AC217" s="77"/>
      <c r="AD217" s="77"/>
      <c r="AE217" s="77"/>
      <c r="AF217" s="77"/>
      <c r="AG217" s="77"/>
      <c r="AH217" s="77"/>
      <c r="AI217" s="77"/>
      <c r="AJ217" s="77"/>
      <c r="AK217" s="77"/>
      <c r="AL217" s="77"/>
      <c r="AM217" s="77"/>
      <c r="AN217" s="77"/>
      <c r="AO217" s="77"/>
      <c r="AP217" s="77"/>
      <c r="AQ217" s="77"/>
      <c r="AR217" s="77"/>
      <c r="AS217" s="77"/>
      <c r="AT217" s="77"/>
      <c r="AU217" s="77"/>
      <c r="AV217" s="77"/>
      <c r="AW217" s="77"/>
      <c r="AX217" s="77"/>
      <c r="AY217" s="77"/>
      <c r="AZ217" s="77"/>
      <c r="BA217" s="77"/>
      <c r="BB217" s="77"/>
      <c r="BC217" s="77"/>
      <c r="BD217" s="77"/>
      <c r="BE217" s="77"/>
      <c r="BF217" s="77"/>
      <c r="BG217" s="77"/>
      <c r="BH217" s="77"/>
      <c r="BI217" s="77"/>
      <c r="BJ217" s="77"/>
      <c r="BK217" s="77"/>
      <c r="BL217" s="77"/>
      <c r="BM217" s="77"/>
      <c r="BN217" s="77"/>
      <c r="BO217" s="77"/>
      <c r="BP217" s="77"/>
      <c r="BQ217" s="77"/>
      <c r="BR217" s="77"/>
      <c r="BS217" s="77"/>
      <c r="BT217" s="77"/>
      <c r="BU217" s="77"/>
      <c r="BV217" s="77"/>
      <c r="BW217" s="77"/>
      <c r="BX217" s="77"/>
      <c r="BY217" s="77"/>
      <c r="BZ217" s="77"/>
      <c r="DM217" s="92"/>
    </row>
    <row r="218" spans="2:117" ht="15.75" customHeight="1" x14ac:dyDescent="0.25">
      <c r="B218" s="77"/>
      <c r="C218" s="77"/>
      <c r="D218" s="77"/>
      <c r="E218" s="77"/>
      <c r="F218" s="77"/>
      <c r="G218" s="3"/>
      <c r="H218" s="3"/>
      <c r="I218" s="3"/>
      <c r="J218" s="3"/>
      <c r="K218" s="3"/>
      <c r="L218" s="3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  <c r="AA218" s="77"/>
      <c r="AB218" s="77"/>
      <c r="AC218" s="77"/>
      <c r="AD218" s="77"/>
      <c r="AE218" s="77"/>
      <c r="AF218" s="77"/>
      <c r="AG218" s="77"/>
      <c r="AH218" s="77"/>
      <c r="AI218" s="77"/>
      <c r="AJ218" s="77"/>
      <c r="AK218" s="77"/>
      <c r="AL218" s="77"/>
      <c r="AM218" s="77"/>
      <c r="AN218" s="77"/>
      <c r="AO218" s="77"/>
      <c r="AP218" s="77"/>
      <c r="AQ218" s="77"/>
      <c r="AR218" s="77"/>
      <c r="AS218" s="77"/>
      <c r="AT218" s="77"/>
      <c r="AU218" s="77"/>
      <c r="AV218" s="77"/>
      <c r="AW218" s="77"/>
      <c r="AX218" s="77"/>
      <c r="AY218" s="77"/>
      <c r="AZ218" s="77"/>
      <c r="BA218" s="77"/>
      <c r="BB218" s="77"/>
      <c r="BC218" s="77"/>
      <c r="BD218" s="77"/>
      <c r="BE218" s="77"/>
      <c r="BF218" s="77"/>
      <c r="BG218" s="77"/>
      <c r="BH218" s="77"/>
      <c r="BI218" s="77"/>
      <c r="BJ218" s="77"/>
      <c r="BK218" s="77"/>
      <c r="BL218" s="77"/>
      <c r="BM218" s="77"/>
      <c r="BN218" s="77"/>
      <c r="BO218" s="77"/>
      <c r="BP218" s="77"/>
      <c r="BQ218" s="77"/>
      <c r="BR218" s="77"/>
      <c r="BS218" s="77"/>
      <c r="BT218" s="77"/>
      <c r="BU218" s="77"/>
      <c r="BV218" s="77"/>
      <c r="BW218" s="77"/>
      <c r="BX218" s="77"/>
      <c r="BY218" s="77"/>
      <c r="BZ218" s="77"/>
      <c r="DM218" s="92"/>
    </row>
    <row r="219" spans="2:117" ht="15.75" customHeight="1" x14ac:dyDescent="0.25">
      <c r="B219" s="77"/>
      <c r="C219" s="77"/>
      <c r="D219" s="77"/>
      <c r="E219" s="77"/>
      <c r="F219" s="77"/>
      <c r="G219" s="3"/>
      <c r="H219" s="3"/>
      <c r="I219" s="3"/>
      <c r="J219" s="3"/>
      <c r="K219" s="3"/>
      <c r="L219" s="3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  <c r="AA219" s="77"/>
      <c r="AB219" s="77"/>
      <c r="AC219" s="77"/>
      <c r="AD219" s="77"/>
      <c r="AE219" s="77"/>
      <c r="AF219" s="77"/>
      <c r="AG219" s="77"/>
      <c r="AH219" s="77"/>
      <c r="AI219" s="77"/>
      <c r="AJ219" s="77"/>
      <c r="AK219" s="77"/>
      <c r="AL219" s="77"/>
      <c r="AM219" s="77"/>
      <c r="AN219" s="77"/>
      <c r="AO219" s="77"/>
      <c r="AP219" s="77"/>
      <c r="AQ219" s="77"/>
      <c r="AR219" s="77"/>
      <c r="AS219" s="77"/>
      <c r="AT219" s="77"/>
      <c r="AU219" s="77"/>
      <c r="AV219" s="77"/>
      <c r="AW219" s="77"/>
      <c r="AX219" s="77"/>
      <c r="AY219" s="77"/>
      <c r="AZ219" s="77"/>
      <c r="BA219" s="77"/>
      <c r="BB219" s="77"/>
      <c r="BC219" s="77"/>
      <c r="BD219" s="77"/>
      <c r="BE219" s="77"/>
      <c r="BF219" s="77"/>
      <c r="BG219" s="77"/>
      <c r="BH219" s="77"/>
      <c r="BI219" s="77"/>
      <c r="BJ219" s="77"/>
      <c r="BK219" s="77"/>
      <c r="BL219" s="77"/>
      <c r="BM219" s="77"/>
      <c r="BN219" s="77"/>
      <c r="BO219" s="77"/>
      <c r="BP219" s="77"/>
      <c r="BQ219" s="77"/>
      <c r="BR219" s="77"/>
      <c r="BS219" s="77"/>
      <c r="BT219" s="77"/>
      <c r="BU219" s="77"/>
      <c r="BV219" s="77"/>
      <c r="BW219" s="77"/>
      <c r="BX219" s="77"/>
      <c r="BY219" s="77"/>
      <c r="BZ219" s="77"/>
      <c r="DM219" s="92"/>
    </row>
    <row r="220" spans="2:117" ht="15.75" customHeight="1" x14ac:dyDescent="0.25">
      <c r="B220" s="77"/>
      <c r="C220" s="77"/>
      <c r="D220" s="77"/>
      <c r="E220" s="77"/>
      <c r="F220" s="77"/>
      <c r="G220" s="3"/>
      <c r="H220" s="3"/>
      <c r="I220" s="3"/>
      <c r="J220" s="3"/>
      <c r="K220" s="3"/>
      <c r="L220" s="3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  <c r="AA220" s="77"/>
      <c r="AB220" s="77"/>
      <c r="AC220" s="77"/>
      <c r="AD220" s="77"/>
      <c r="AE220" s="77"/>
      <c r="AF220" s="77"/>
      <c r="AG220" s="77"/>
      <c r="AH220" s="77"/>
      <c r="AI220" s="77"/>
      <c r="AJ220" s="77"/>
      <c r="AK220" s="77"/>
      <c r="AL220" s="77"/>
      <c r="AM220" s="77"/>
      <c r="AN220" s="77"/>
      <c r="AO220" s="77"/>
      <c r="AP220" s="77"/>
      <c r="AQ220" s="77"/>
      <c r="AR220" s="77"/>
      <c r="AS220" s="77"/>
      <c r="AT220" s="77"/>
      <c r="AU220" s="77"/>
      <c r="AV220" s="77"/>
      <c r="AW220" s="77"/>
      <c r="AX220" s="77"/>
      <c r="AY220" s="77"/>
      <c r="AZ220" s="77"/>
      <c r="BA220" s="77"/>
      <c r="BB220" s="77"/>
      <c r="BC220" s="77"/>
      <c r="BD220" s="77"/>
      <c r="BE220" s="77"/>
      <c r="BF220" s="77"/>
      <c r="BG220" s="77"/>
      <c r="BH220" s="77"/>
      <c r="BI220" s="77"/>
      <c r="BJ220" s="77"/>
      <c r="BK220" s="77"/>
      <c r="BL220" s="77"/>
      <c r="BM220" s="77"/>
      <c r="BN220" s="77"/>
      <c r="BO220" s="77"/>
      <c r="BP220" s="77"/>
      <c r="BQ220" s="77"/>
      <c r="BR220" s="77"/>
      <c r="BS220" s="77"/>
      <c r="BT220" s="77"/>
      <c r="BU220" s="77"/>
      <c r="BV220" s="77"/>
      <c r="BW220" s="77"/>
      <c r="BX220" s="77"/>
      <c r="BY220" s="77"/>
      <c r="BZ220" s="77"/>
      <c r="DM220" s="92"/>
    </row>
    <row r="221" spans="2:117" ht="15.75" customHeight="1" x14ac:dyDescent="0.25">
      <c r="B221" s="77"/>
      <c r="C221" s="77"/>
      <c r="D221" s="77"/>
      <c r="E221" s="77"/>
      <c r="F221" s="77"/>
      <c r="G221" s="3"/>
      <c r="H221" s="3"/>
      <c r="I221" s="3"/>
      <c r="J221" s="3"/>
      <c r="K221" s="3"/>
      <c r="L221" s="3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  <c r="AA221" s="77"/>
      <c r="AB221" s="77"/>
      <c r="AC221" s="77"/>
      <c r="AD221" s="77"/>
      <c r="AE221" s="77"/>
      <c r="AF221" s="77"/>
      <c r="AG221" s="77"/>
      <c r="AH221" s="77"/>
      <c r="AI221" s="77"/>
      <c r="AJ221" s="77"/>
      <c r="AK221" s="77"/>
      <c r="AL221" s="77"/>
      <c r="AM221" s="77"/>
      <c r="AN221" s="77"/>
      <c r="AO221" s="77"/>
      <c r="AP221" s="77"/>
      <c r="AQ221" s="77"/>
      <c r="AR221" s="77"/>
      <c r="AS221" s="77"/>
      <c r="AT221" s="77"/>
      <c r="AU221" s="77"/>
      <c r="AV221" s="77"/>
      <c r="AW221" s="77"/>
      <c r="AX221" s="77"/>
      <c r="AY221" s="77"/>
      <c r="AZ221" s="77"/>
      <c r="BA221" s="77"/>
      <c r="BB221" s="77"/>
      <c r="BC221" s="77"/>
      <c r="BD221" s="77"/>
      <c r="BE221" s="77"/>
      <c r="BF221" s="77"/>
      <c r="BG221" s="77"/>
      <c r="BH221" s="77"/>
      <c r="BI221" s="77"/>
      <c r="BJ221" s="77"/>
      <c r="BK221" s="77"/>
      <c r="BL221" s="77"/>
      <c r="BM221" s="77"/>
      <c r="BN221" s="77"/>
      <c r="BO221" s="77"/>
      <c r="BP221" s="77"/>
      <c r="BQ221" s="77"/>
      <c r="BR221" s="77"/>
      <c r="BS221" s="77"/>
      <c r="BT221" s="77"/>
      <c r="BU221" s="77"/>
      <c r="BV221" s="77"/>
      <c r="BW221" s="77"/>
      <c r="BX221" s="77"/>
      <c r="BY221" s="77"/>
      <c r="BZ221" s="77"/>
      <c r="DM221" s="92"/>
    </row>
    <row r="222" spans="2:117" ht="15.75" customHeight="1" x14ac:dyDescent="0.25">
      <c r="B222" s="77"/>
      <c r="C222" s="77"/>
      <c r="D222" s="77"/>
      <c r="E222" s="77"/>
      <c r="F222" s="77"/>
      <c r="G222" s="3"/>
      <c r="H222" s="3"/>
      <c r="I222" s="3"/>
      <c r="J222" s="3"/>
      <c r="K222" s="3"/>
      <c r="L222" s="3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  <c r="AA222" s="77"/>
      <c r="AB222" s="77"/>
      <c r="AC222" s="77"/>
      <c r="AD222" s="77"/>
      <c r="AE222" s="77"/>
      <c r="AF222" s="77"/>
      <c r="AG222" s="77"/>
      <c r="AH222" s="77"/>
      <c r="AI222" s="77"/>
      <c r="AJ222" s="77"/>
      <c r="AK222" s="77"/>
      <c r="AL222" s="77"/>
      <c r="AM222" s="77"/>
      <c r="AN222" s="77"/>
      <c r="AO222" s="77"/>
      <c r="AP222" s="77"/>
      <c r="AQ222" s="77"/>
      <c r="AR222" s="77"/>
      <c r="AS222" s="77"/>
      <c r="AT222" s="77"/>
      <c r="AU222" s="77"/>
      <c r="AV222" s="77"/>
      <c r="AW222" s="77"/>
      <c r="AX222" s="77"/>
      <c r="AY222" s="77"/>
      <c r="AZ222" s="77"/>
      <c r="BA222" s="77"/>
      <c r="BB222" s="77"/>
      <c r="BC222" s="77"/>
      <c r="BD222" s="77"/>
      <c r="BE222" s="77"/>
      <c r="BF222" s="77"/>
      <c r="BG222" s="77"/>
      <c r="BH222" s="77"/>
      <c r="BI222" s="77"/>
      <c r="BJ222" s="77"/>
      <c r="BK222" s="77"/>
      <c r="BL222" s="77"/>
      <c r="BM222" s="77"/>
      <c r="BN222" s="77"/>
      <c r="BO222" s="77"/>
      <c r="BP222" s="77"/>
      <c r="BQ222" s="77"/>
      <c r="BR222" s="77"/>
      <c r="BS222" s="77"/>
      <c r="BT222" s="77"/>
      <c r="BU222" s="77"/>
      <c r="BV222" s="77"/>
      <c r="BW222" s="77"/>
      <c r="BX222" s="77"/>
      <c r="BY222" s="77"/>
      <c r="BZ222" s="77"/>
      <c r="DM222" s="92"/>
    </row>
    <row r="223" spans="2:117" ht="15.75" customHeight="1" x14ac:dyDescent="0.25">
      <c r="B223" s="77"/>
      <c r="C223" s="77"/>
      <c r="D223" s="77"/>
      <c r="E223" s="77"/>
      <c r="F223" s="77"/>
      <c r="G223" s="3"/>
      <c r="H223" s="3"/>
      <c r="I223" s="3"/>
      <c r="J223" s="3"/>
      <c r="K223" s="3"/>
      <c r="L223" s="3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  <c r="AA223" s="77"/>
      <c r="AB223" s="77"/>
      <c r="AC223" s="77"/>
      <c r="AD223" s="77"/>
      <c r="AE223" s="77"/>
      <c r="AF223" s="77"/>
      <c r="AG223" s="77"/>
      <c r="AH223" s="77"/>
      <c r="AI223" s="77"/>
      <c r="AJ223" s="77"/>
      <c r="AK223" s="77"/>
      <c r="AL223" s="77"/>
      <c r="AM223" s="77"/>
      <c r="AN223" s="77"/>
      <c r="AO223" s="77"/>
      <c r="AP223" s="77"/>
      <c r="AQ223" s="77"/>
      <c r="AR223" s="77"/>
      <c r="AS223" s="77"/>
      <c r="AT223" s="77"/>
      <c r="AU223" s="77"/>
      <c r="AV223" s="77"/>
      <c r="AW223" s="77"/>
      <c r="AX223" s="77"/>
      <c r="AY223" s="77"/>
      <c r="AZ223" s="77"/>
      <c r="BA223" s="77"/>
      <c r="BB223" s="77"/>
      <c r="BC223" s="77"/>
      <c r="BD223" s="77"/>
      <c r="BE223" s="77"/>
      <c r="BF223" s="77"/>
      <c r="BG223" s="77"/>
      <c r="BH223" s="77"/>
      <c r="BI223" s="77"/>
      <c r="BJ223" s="77"/>
      <c r="BK223" s="77"/>
      <c r="BL223" s="77"/>
      <c r="BM223" s="77"/>
      <c r="BN223" s="77"/>
      <c r="BO223" s="77"/>
      <c r="BP223" s="77"/>
      <c r="BQ223" s="77"/>
      <c r="BR223" s="77"/>
      <c r="BS223" s="77"/>
      <c r="BT223" s="77"/>
      <c r="BU223" s="77"/>
      <c r="BV223" s="77"/>
      <c r="BW223" s="77"/>
      <c r="BX223" s="77"/>
      <c r="BY223" s="77"/>
      <c r="BZ223" s="77"/>
      <c r="DM223" s="92"/>
    </row>
    <row r="224" spans="2:117" ht="15.75" customHeight="1" x14ac:dyDescent="0.25">
      <c r="B224" s="77"/>
      <c r="C224" s="77"/>
      <c r="D224" s="77"/>
      <c r="E224" s="77"/>
      <c r="F224" s="77"/>
      <c r="G224" s="3"/>
      <c r="H224" s="3"/>
      <c r="I224" s="3"/>
      <c r="J224" s="3"/>
      <c r="K224" s="3"/>
      <c r="L224" s="3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  <c r="AA224" s="77"/>
      <c r="AB224" s="77"/>
      <c r="AC224" s="77"/>
      <c r="AD224" s="77"/>
      <c r="AE224" s="77"/>
      <c r="AF224" s="77"/>
      <c r="AG224" s="77"/>
      <c r="AH224" s="77"/>
      <c r="AI224" s="77"/>
      <c r="AJ224" s="77"/>
      <c r="AK224" s="77"/>
      <c r="AL224" s="77"/>
      <c r="AM224" s="77"/>
      <c r="AN224" s="77"/>
      <c r="AO224" s="77"/>
      <c r="AP224" s="77"/>
      <c r="AQ224" s="77"/>
      <c r="AR224" s="77"/>
      <c r="AS224" s="77"/>
      <c r="AT224" s="77"/>
      <c r="AU224" s="77"/>
      <c r="AV224" s="77"/>
      <c r="AW224" s="77"/>
      <c r="AX224" s="77"/>
      <c r="AY224" s="77"/>
      <c r="AZ224" s="77"/>
      <c r="BA224" s="77"/>
      <c r="BB224" s="77"/>
      <c r="BC224" s="77"/>
      <c r="BD224" s="77"/>
      <c r="BE224" s="77"/>
      <c r="BF224" s="77"/>
      <c r="BG224" s="77"/>
      <c r="BH224" s="77"/>
      <c r="BI224" s="77"/>
      <c r="BJ224" s="77"/>
      <c r="BK224" s="77"/>
      <c r="BL224" s="77"/>
      <c r="BM224" s="77"/>
      <c r="BN224" s="77"/>
      <c r="BO224" s="77"/>
      <c r="BP224" s="77"/>
      <c r="BQ224" s="77"/>
      <c r="BR224" s="77"/>
      <c r="BS224" s="77"/>
      <c r="BT224" s="77"/>
      <c r="BU224" s="77"/>
      <c r="BV224" s="77"/>
      <c r="BW224" s="77"/>
      <c r="BX224" s="77"/>
      <c r="BY224" s="77"/>
      <c r="BZ224" s="77"/>
      <c r="DM224" s="92"/>
    </row>
    <row r="225" spans="2:117" ht="15.75" customHeight="1" x14ac:dyDescent="0.25">
      <c r="B225" s="77"/>
      <c r="C225" s="77"/>
      <c r="D225" s="77"/>
      <c r="E225" s="77"/>
      <c r="F225" s="77"/>
      <c r="G225" s="3"/>
      <c r="H225" s="3"/>
      <c r="I225" s="3"/>
      <c r="J225" s="3"/>
      <c r="K225" s="3"/>
      <c r="L225" s="3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  <c r="AA225" s="77"/>
      <c r="AB225" s="77"/>
      <c r="AC225" s="77"/>
      <c r="AD225" s="77"/>
      <c r="AE225" s="77"/>
      <c r="AF225" s="77"/>
      <c r="AG225" s="77"/>
      <c r="AH225" s="77"/>
      <c r="AI225" s="77"/>
      <c r="AJ225" s="77"/>
      <c r="AK225" s="77"/>
      <c r="AL225" s="77"/>
      <c r="AM225" s="77"/>
      <c r="AN225" s="77"/>
      <c r="AO225" s="77"/>
      <c r="AP225" s="77"/>
      <c r="AQ225" s="77"/>
      <c r="AR225" s="77"/>
      <c r="AS225" s="77"/>
      <c r="AT225" s="77"/>
      <c r="AU225" s="77"/>
      <c r="AV225" s="77"/>
      <c r="AW225" s="77"/>
      <c r="AX225" s="77"/>
      <c r="AY225" s="77"/>
      <c r="AZ225" s="77"/>
      <c r="BA225" s="77"/>
      <c r="BB225" s="77"/>
      <c r="BC225" s="77"/>
      <c r="BD225" s="77"/>
      <c r="BE225" s="77"/>
      <c r="BF225" s="77"/>
      <c r="BG225" s="77"/>
      <c r="BH225" s="77"/>
      <c r="BI225" s="77"/>
      <c r="BJ225" s="77"/>
      <c r="BK225" s="77"/>
      <c r="BL225" s="77"/>
      <c r="BM225" s="77"/>
      <c r="BN225" s="77"/>
      <c r="BO225" s="77"/>
      <c r="BP225" s="77"/>
      <c r="BQ225" s="77"/>
      <c r="BR225" s="77"/>
      <c r="BS225" s="77"/>
      <c r="BT225" s="77"/>
      <c r="BU225" s="77"/>
      <c r="BV225" s="77"/>
      <c r="BW225" s="77"/>
      <c r="BX225" s="77"/>
      <c r="BY225" s="77"/>
      <c r="BZ225" s="77"/>
      <c r="DM225" s="92"/>
    </row>
    <row r="226" spans="2:117" ht="15.75" customHeight="1" x14ac:dyDescent="0.25">
      <c r="B226" s="77"/>
      <c r="C226" s="77"/>
      <c r="D226" s="77"/>
      <c r="E226" s="77"/>
      <c r="F226" s="77"/>
      <c r="G226" s="3"/>
      <c r="H226" s="3"/>
      <c r="I226" s="3"/>
      <c r="J226" s="3"/>
      <c r="K226" s="3"/>
      <c r="L226" s="3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  <c r="AA226" s="77"/>
      <c r="AB226" s="77"/>
      <c r="AC226" s="77"/>
      <c r="AD226" s="77"/>
      <c r="AE226" s="77"/>
      <c r="AF226" s="77"/>
      <c r="AG226" s="77"/>
      <c r="AH226" s="77"/>
      <c r="AI226" s="77"/>
      <c r="AJ226" s="77"/>
      <c r="AK226" s="77"/>
      <c r="AL226" s="77"/>
      <c r="AM226" s="77"/>
      <c r="AN226" s="77"/>
      <c r="AO226" s="77"/>
      <c r="AP226" s="77"/>
      <c r="AQ226" s="77"/>
      <c r="AR226" s="77"/>
      <c r="AS226" s="77"/>
      <c r="AT226" s="77"/>
      <c r="AU226" s="77"/>
      <c r="AV226" s="77"/>
      <c r="AW226" s="77"/>
      <c r="AX226" s="77"/>
      <c r="AY226" s="77"/>
      <c r="AZ226" s="77"/>
      <c r="BA226" s="77"/>
      <c r="BB226" s="77"/>
      <c r="BC226" s="77"/>
      <c r="BD226" s="77"/>
      <c r="BE226" s="77"/>
      <c r="BF226" s="77"/>
      <c r="BG226" s="77"/>
      <c r="BH226" s="77"/>
      <c r="BI226" s="77"/>
      <c r="BJ226" s="77"/>
      <c r="BK226" s="77"/>
      <c r="BL226" s="77"/>
      <c r="BM226" s="77"/>
      <c r="BN226" s="77"/>
      <c r="BO226" s="77"/>
      <c r="BP226" s="77"/>
      <c r="BQ226" s="77"/>
      <c r="BR226" s="77"/>
      <c r="BS226" s="77"/>
      <c r="BT226" s="77"/>
      <c r="BU226" s="77"/>
      <c r="BV226" s="77"/>
      <c r="BW226" s="77"/>
      <c r="BX226" s="77"/>
      <c r="BY226" s="77"/>
      <c r="BZ226" s="77"/>
      <c r="DM226" s="92"/>
    </row>
    <row r="227" spans="2:117" ht="15.75" customHeight="1" x14ac:dyDescent="0.25">
      <c r="B227" s="77"/>
      <c r="C227" s="77"/>
      <c r="D227" s="77"/>
      <c r="E227" s="77"/>
      <c r="F227" s="77"/>
      <c r="G227" s="3"/>
      <c r="H227" s="3"/>
      <c r="I227" s="3"/>
      <c r="J227" s="3"/>
      <c r="K227" s="3"/>
      <c r="L227" s="3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  <c r="AA227" s="77"/>
      <c r="AB227" s="77"/>
      <c r="AC227" s="77"/>
      <c r="AD227" s="77"/>
      <c r="AE227" s="77"/>
      <c r="AF227" s="77"/>
      <c r="AG227" s="77"/>
      <c r="AH227" s="77"/>
      <c r="AI227" s="77"/>
      <c r="AJ227" s="77"/>
      <c r="AK227" s="77"/>
      <c r="AL227" s="77"/>
      <c r="AM227" s="77"/>
      <c r="AN227" s="77"/>
      <c r="AO227" s="77"/>
      <c r="AP227" s="77"/>
      <c r="AQ227" s="77"/>
      <c r="AR227" s="77"/>
      <c r="AS227" s="77"/>
      <c r="AT227" s="77"/>
      <c r="AU227" s="77"/>
      <c r="AV227" s="77"/>
      <c r="AW227" s="77"/>
      <c r="AX227" s="77"/>
      <c r="AY227" s="77"/>
      <c r="AZ227" s="77"/>
      <c r="BA227" s="77"/>
      <c r="BB227" s="77"/>
      <c r="BC227" s="77"/>
      <c r="BD227" s="77"/>
      <c r="BE227" s="77"/>
      <c r="BF227" s="77"/>
      <c r="BG227" s="77"/>
      <c r="BH227" s="77"/>
      <c r="BI227" s="77"/>
      <c r="BJ227" s="77"/>
      <c r="BK227" s="77"/>
      <c r="BL227" s="77"/>
      <c r="BM227" s="77"/>
      <c r="BN227" s="77"/>
      <c r="BO227" s="77"/>
      <c r="BP227" s="77"/>
      <c r="BQ227" s="77"/>
      <c r="BR227" s="77"/>
      <c r="BS227" s="77"/>
      <c r="BT227" s="77"/>
      <c r="BU227" s="77"/>
      <c r="BV227" s="77"/>
      <c r="BW227" s="77"/>
      <c r="BX227" s="77"/>
      <c r="BY227" s="77"/>
      <c r="BZ227" s="77"/>
      <c r="DM227" s="92"/>
    </row>
    <row r="228" spans="2:117" ht="15.75" customHeight="1" x14ac:dyDescent="0.25">
      <c r="B228" s="77"/>
      <c r="C228" s="77"/>
      <c r="D228" s="77"/>
      <c r="E228" s="77"/>
      <c r="F228" s="77"/>
      <c r="G228" s="3"/>
      <c r="H228" s="3"/>
      <c r="I228" s="3"/>
      <c r="J228" s="3"/>
      <c r="K228" s="3"/>
      <c r="L228" s="3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  <c r="AA228" s="77"/>
      <c r="AB228" s="77"/>
      <c r="AC228" s="77"/>
      <c r="AD228" s="77"/>
      <c r="AE228" s="77"/>
      <c r="AF228" s="77"/>
      <c r="AG228" s="77"/>
      <c r="AH228" s="77"/>
      <c r="AI228" s="77"/>
      <c r="AJ228" s="77"/>
      <c r="AK228" s="77"/>
      <c r="AL228" s="77"/>
      <c r="AM228" s="77"/>
      <c r="AN228" s="77"/>
      <c r="AO228" s="77"/>
      <c r="AP228" s="77"/>
      <c r="AQ228" s="77"/>
      <c r="AR228" s="77"/>
      <c r="AS228" s="77"/>
      <c r="AT228" s="77"/>
      <c r="AU228" s="77"/>
      <c r="AV228" s="77"/>
      <c r="AW228" s="77"/>
      <c r="AX228" s="77"/>
      <c r="AY228" s="77"/>
      <c r="AZ228" s="77"/>
      <c r="BA228" s="77"/>
      <c r="BB228" s="77"/>
      <c r="BC228" s="77"/>
      <c r="BD228" s="77"/>
      <c r="BE228" s="77"/>
      <c r="BF228" s="77"/>
      <c r="BG228" s="77"/>
      <c r="BH228" s="77"/>
      <c r="BI228" s="77"/>
      <c r="BJ228" s="77"/>
      <c r="BK228" s="77"/>
      <c r="BL228" s="77"/>
      <c r="BM228" s="77"/>
      <c r="BN228" s="77"/>
      <c r="BO228" s="77"/>
      <c r="BP228" s="77"/>
      <c r="BQ228" s="77"/>
      <c r="BR228" s="77"/>
      <c r="BS228" s="77"/>
      <c r="BT228" s="77"/>
      <c r="BU228" s="77"/>
      <c r="BV228" s="77"/>
      <c r="BW228" s="77"/>
      <c r="BX228" s="77"/>
      <c r="BY228" s="77"/>
      <c r="BZ228" s="77"/>
      <c r="DM228" s="92"/>
    </row>
    <row r="229" spans="2:117" ht="15.75" customHeight="1" x14ac:dyDescent="0.25">
      <c r="B229" s="77"/>
      <c r="C229" s="77"/>
      <c r="D229" s="77"/>
      <c r="E229" s="77"/>
      <c r="F229" s="77"/>
      <c r="G229" s="3"/>
      <c r="H229" s="3"/>
      <c r="I229" s="3"/>
      <c r="J229" s="3"/>
      <c r="K229" s="3"/>
      <c r="L229" s="3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  <c r="AA229" s="77"/>
      <c r="AB229" s="77"/>
      <c r="AC229" s="77"/>
      <c r="AD229" s="77"/>
      <c r="AE229" s="77"/>
      <c r="AF229" s="77"/>
      <c r="AG229" s="77"/>
      <c r="AH229" s="77"/>
      <c r="AI229" s="77"/>
      <c r="AJ229" s="77"/>
      <c r="AK229" s="77"/>
      <c r="AL229" s="77"/>
      <c r="AM229" s="77"/>
      <c r="AN229" s="77"/>
      <c r="AO229" s="77"/>
      <c r="AP229" s="77"/>
      <c r="AQ229" s="77"/>
      <c r="AR229" s="77"/>
      <c r="AS229" s="77"/>
      <c r="AT229" s="77"/>
      <c r="AU229" s="77"/>
      <c r="AV229" s="77"/>
      <c r="AW229" s="77"/>
      <c r="AX229" s="77"/>
      <c r="AY229" s="77"/>
      <c r="AZ229" s="77"/>
      <c r="BA229" s="77"/>
      <c r="BB229" s="77"/>
      <c r="BC229" s="77"/>
      <c r="BD229" s="77"/>
      <c r="BE229" s="77"/>
      <c r="BF229" s="77"/>
      <c r="BG229" s="77"/>
      <c r="BH229" s="77"/>
      <c r="BI229" s="77"/>
      <c r="BJ229" s="77"/>
      <c r="BK229" s="77"/>
      <c r="BL229" s="77"/>
      <c r="BM229" s="77"/>
      <c r="BN229" s="77"/>
      <c r="BO229" s="77"/>
      <c r="BP229" s="77"/>
      <c r="BQ229" s="77"/>
      <c r="BR229" s="77"/>
      <c r="BS229" s="77"/>
      <c r="BT229" s="77"/>
      <c r="BU229" s="77"/>
      <c r="BV229" s="77"/>
      <c r="BW229" s="77"/>
      <c r="BX229" s="77"/>
      <c r="BY229" s="77"/>
      <c r="BZ229" s="77"/>
      <c r="DM229" s="92"/>
    </row>
    <row r="230" spans="2:117" ht="15.75" customHeight="1" x14ac:dyDescent="0.25">
      <c r="B230" s="77"/>
      <c r="C230" s="77"/>
      <c r="D230" s="77"/>
      <c r="E230" s="77"/>
      <c r="F230" s="77"/>
      <c r="G230" s="3"/>
      <c r="H230" s="3"/>
      <c r="I230" s="3"/>
      <c r="J230" s="3"/>
      <c r="K230" s="3"/>
      <c r="L230" s="3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  <c r="AA230" s="77"/>
      <c r="AB230" s="77"/>
      <c r="AC230" s="77"/>
      <c r="AD230" s="77"/>
      <c r="AE230" s="77"/>
      <c r="AF230" s="77"/>
      <c r="AG230" s="77"/>
      <c r="AH230" s="77"/>
      <c r="AI230" s="77"/>
      <c r="AJ230" s="77"/>
      <c r="AK230" s="77"/>
      <c r="AL230" s="77"/>
      <c r="AM230" s="77"/>
      <c r="AN230" s="77"/>
      <c r="AO230" s="77"/>
      <c r="AP230" s="77"/>
      <c r="AQ230" s="77"/>
      <c r="AR230" s="77"/>
      <c r="AS230" s="77"/>
      <c r="AT230" s="77"/>
      <c r="AU230" s="77"/>
      <c r="AV230" s="77"/>
      <c r="AW230" s="77"/>
      <c r="AX230" s="77"/>
      <c r="AY230" s="77"/>
      <c r="AZ230" s="77"/>
      <c r="BA230" s="77"/>
      <c r="BB230" s="77"/>
      <c r="BC230" s="77"/>
      <c r="BD230" s="77"/>
      <c r="BE230" s="77"/>
      <c r="BF230" s="77"/>
      <c r="BG230" s="77"/>
      <c r="BH230" s="77"/>
      <c r="BI230" s="77"/>
      <c r="BJ230" s="77"/>
      <c r="BK230" s="77"/>
      <c r="BL230" s="77"/>
      <c r="BM230" s="77"/>
      <c r="BN230" s="77"/>
      <c r="BO230" s="77"/>
      <c r="BP230" s="77"/>
      <c r="BQ230" s="77"/>
      <c r="BR230" s="77"/>
      <c r="BS230" s="77"/>
      <c r="BT230" s="77"/>
      <c r="BU230" s="77"/>
      <c r="BV230" s="77"/>
      <c r="BW230" s="77"/>
      <c r="BX230" s="77"/>
      <c r="BY230" s="77"/>
      <c r="BZ230" s="77"/>
      <c r="DM230" s="92"/>
    </row>
    <row r="231" spans="2:117" ht="15.75" customHeight="1" x14ac:dyDescent="0.25">
      <c r="B231" s="77"/>
      <c r="C231" s="77"/>
      <c r="D231" s="77"/>
      <c r="E231" s="77"/>
      <c r="F231" s="77"/>
      <c r="G231" s="3"/>
      <c r="H231" s="3"/>
      <c r="I231" s="3"/>
      <c r="J231" s="3"/>
      <c r="K231" s="3"/>
      <c r="L231" s="3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  <c r="AA231" s="77"/>
      <c r="AB231" s="77"/>
      <c r="AC231" s="77"/>
      <c r="AD231" s="77"/>
      <c r="AE231" s="77"/>
      <c r="AF231" s="77"/>
      <c r="AG231" s="77"/>
      <c r="AH231" s="77"/>
      <c r="AI231" s="77"/>
      <c r="AJ231" s="77"/>
      <c r="AK231" s="77"/>
      <c r="AL231" s="77"/>
      <c r="AM231" s="77"/>
      <c r="AN231" s="77"/>
      <c r="AO231" s="77"/>
      <c r="AP231" s="77"/>
      <c r="AQ231" s="77"/>
      <c r="AR231" s="77"/>
      <c r="AS231" s="77"/>
      <c r="AT231" s="77"/>
      <c r="AU231" s="77"/>
      <c r="AV231" s="77"/>
      <c r="AW231" s="77"/>
      <c r="AX231" s="77"/>
      <c r="AY231" s="77"/>
      <c r="AZ231" s="77"/>
      <c r="BA231" s="77"/>
      <c r="BB231" s="77"/>
      <c r="BC231" s="77"/>
      <c r="BD231" s="77"/>
      <c r="BE231" s="77"/>
      <c r="BF231" s="77"/>
      <c r="BG231" s="77"/>
      <c r="BH231" s="77"/>
      <c r="BI231" s="77"/>
      <c r="BJ231" s="77"/>
      <c r="BK231" s="77"/>
      <c r="BL231" s="77"/>
      <c r="BM231" s="77"/>
      <c r="BN231" s="77"/>
      <c r="BO231" s="77"/>
      <c r="BP231" s="77"/>
      <c r="BQ231" s="77"/>
      <c r="BR231" s="77"/>
      <c r="BS231" s="77"/>
      <c r="BT231" s="77"/>
      <c r="BU231" s="77"/>
      <c r="BV231" s="77"/>
      <c r="BW231" s="77"/>
      <c r="BX231" s="77"/>
      <c r="BY231" s="77"/>
      <c r="BZ231" s="77"/>
      <c r="DM231" s="92"/>
    </row>
    <row r="232" spans="2:117" ht="15.75" customHeight="1" x14ac:dyDescent="0.25">
      <c r="B232" s="77"/>
      <c r="C232" s="77"/>
      <c r="D232" s="77"/>
      <c r="E232" s="77"/>
      <c r="F232" s="77"/>
      <c r="G232" s="3"/>
      <c r="H232" s="3"/>
      <c r="I232" s="3"/>
      <c r="J232" s="3"/>
      <c r="K232" s="3"/>
      <c r="L232" s="3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  <c r="AA232" s="77"/>
      <c r="AB232" s="77"/>
      <c r="AC232" s="77"/>
      <c r="AD232" s="77"/>
      <c r="AE232" s="77"/>
      <c r="AF232" s="77"/>
      <c r="AG232" s="77"/>
      <c r="AH232" s="77"/>
      <c r="AI232" s="77"/>
      <c r="AJ232" s="77"/>
      <c r="AK232" s="77"/>
      <c r="AL232" s="77"/>
      <c r="AM232" s="77"/>
      <c r="AN232" s="77"/>
      <c r="AO232" s="77"/>
      <c r="AP232" s="77"/>
      <c r="AQ232" s="77"/>
      <c r="AR232" s="77"/>
      <c r="AS232" s="77"/>
      <c r="AT232" s="77"/>
      <c r="AU232" s="77"/>
      <c r="AV232" s="77"/>
      <c r="AW232" s="77"/>
      <c r="AX232" s="77"/>
      <c r="AY232" s="77"/>
      <c r="AZ232" s="77"/>
      <c r="BA232" s="77"/>
      <c r="BB232" s="77"/>
      <c r="BC232" s="77"/>
      <c r="BD232" s="77"/>
      <c r="BE232" s="77"/>
      <c r="BF232" s="77"/>
      <c r="BG232" s="77"/>
      <c r="BH232" s="77"/>
      <c r="BI232" s="77"/>
      <c r="BJ232" s="77"/>
      <c r="BK232" s="77"/>
      <c r="BL232" s="77"/>
      <c r="BM232" s="77"/>
      <c r="BN232" s="77"/>
      <c r="BO232" s="77"/>
      <c r="BP232" s="77"/>
      <c r="BQ232" s="77"/>
      <c r="BR232" s="77"/>
      <c r="BS232" s="77"/>
      <c r="BT232" s="77"/>
      <c r="BU232" s="77"/>
      <c r="BV232" s="77"/>
      <c r="BW232" s="77"/>
      <c r="BX232" s="77"/>
      <c r="BY232" s="77"/>
      <c r="BZ232" s="77"/>
      <c r="DM232" s="92"/>
    </row>
    <row r="233" spans="2:117" ht="15.75" customHeight="1" x14ac:dyDescent="0.25">
      <c r="B233" s="77"/>
      <c r="C233" s="77"/>
      <c r="D233" s="77"/>
      <c r="E233" s="77"/>
      <c r="F233" s="77"/>
      <c r="G233" s="3"/>
      <c r="H233" s="3"/>
      <c r="I233" s="3"/>
      <c r="J233" s="3"/>
      <c r="K233" s="3"/>
      <c r="L233" s="3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  <c r="AC233" s="77"/>
      <c r="AD233" s="77"/>
      <c r="AE233" s="77"/>
      <c r="AF233" s="77"/>
      <c r="AG233" s="77"/>
      <c r="AH233" s="77"/>
      <c r="AI233" s="77"/>
      <c r="AJ233" s="77"/>
      <c r="AK233" s="77"/>
      <c r="AL233" s="77"/>
      <c r="AM233" s="77"/>
      <c r="AN233" s="77"/>
      <c r="AO233" s="77"/>
      <c r="AP233" s="77"/>
      <c r="AQ233" s="77"/>
      <c r="AR233" s="77"/>
      <c r="AS233" s="77"/>
      <c r="AT233" s="77"/>
      <c r="AU233" s="77"/>
      <c r="AV233" s="77"/>
      <c r="AW233" s="77"/>
      <c r="AX233" s="77"/>
      <c r="AY233" s="77"/>
      <c r="AZ233" s="77"/>
      <c r="BA233" s="77"/>
      <c r="BB233" s="77"/>
      <c r="BC233" s="77"/>
      <c r="BD233" s="77"/>
      <c r="BE233" s="77"/>
      <c r="BF233" s="77"/>
      <c r="BG233" s="77"/>
      <c r="BH233" s="77"/>
      <c r="BI233" s="77"/>
      <c r="BJ233" s="77"/>
      <c r="BK233" s="77"/>
      <c r="BL233" s="77"/>
      <c r="BM233" s="77"/>
      <c r="BN233" s="77"/>
      <c r="BO233" s="77"/>
      <c r="BP233" s="77"/>
      <c r="BQ233" s="77"/>
      <c r="BR233" s="77"/>
      <c r="BS233" s="77"/>
      <c r="BT233" s="77"/>
      <c r="BU233" s="77"/>
      <c r="BV233" s="77"/>
      <c r="BW233" s="77"/>
      <c r="BX233" s="77"/>
      <c r="BY233" s="77"/>
      <c r="BZ233" s="77"/>
      <c r="DM233" s="92"/>
    </row>
    <row r="234" spans="2:117" ht="15.75" customHeight="1" x14ac:dyDescent="0.25">
      <c r="B234" s="77"/>
      <c r="C234" s="77"/>
      <c r="D234" s="77"/>
      <c r="E234" s="77"/>
      <c r="F234" s="77"/>
      <c r="G234" s="3"/>
      <c r="H234" s="3"/>
      <c r="I234" s="3"/>
      <c r="J234" s="3"/>
      <c r="K234" s="3"/>
      <c r="L234" s="3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  <c r="AA234" s="77"/>
      <c r="AB234" s="77"/>
      <c r="AC234" s="77"/>
      <c r="AD234" s="77"/>
      <c r="AE234" s="77"/>
      <c r="AF234" s="77"/>
      <c r="AG234" s="77"/>
      <c r="AH234" s="77"/>
      <c r="AI234" s="77"/>
      <c r="AJ234" s="77"/>
      <c r="AK234" s="77"/>
      <c r="AL234" s="77"/>
      <c r="AM234" s="77"/>
      <c r="AN234" s="77"/>
      <c r="AO234" s="77"/>
      <c r="AP234" s="77"/>
      <c r="AQ234" s="77"/>
      <c r="AR234" s="77"/>
      <c r="AS234" s="77"/>
      <c r="AT234" s="77"/>
      <c r="AU234" s="77"/>
      <c r="AV234" s="77"/>
      <c r="AW234" s="77"/>
      <c r="AX234" s="77"/>
      <c r="AY234" s="77"/>
      <c r="AZ234" s="77"/>
      <c r="BA234" s="77"/>
      <c r="BB234" s="77"/>
      <c r="BC234" s="77"/>
      <c r="BD234" s="77"/>
      <c r="BE234" s="77"/>
      <c r="BF234" s="77"/>
      <c r="BG234" s="77"/>
      <c r="BH234" s="77"/>
      <c r="BI234" s="77"/>
      <c r="BJ234" s="77"/>
      <c r="BK234" s="77"/>
      <c r="BL234" s="77"/>
      <c r="BM234" s="77"/>
      <c r="BN234" s="77"/>
      <c r="BO234" s="77"/>
      <c r="BP234" s="77"/>
      <c r="BQ234" s="77"/>
      <c r="BR234" s="77"/>
      <c r="BS234" s="77"/>
      <c r="BT234" s="77"/>
      <c r="BU234" s="77"/>
      <c r="BV234" s="77"/>
      <c r="BW234" s="77"/>
      <c r="BX234" s="77"/>
      <c r="BY234" s="77"/>
      <c r="BZ234" s="77"/>
      <c r="DM234" s="92"/>
    </row>
    <row r="235" spans="2:117" ht="15.75" customHeight="1" x14ac:dyDescent="0.25">
      <c r="B235" s="77"/>
      <c r="C235" s="77"/>
      <c r="D235" s="77"/>
      <c r="E235" s="77"/>
      <c r="F235" s="77"/>
      <c r="G235" s="3"/>
      <c r="H235" s="3"/>
      <c r="I235" s="3"/>
      <c r="J235" s="3"/>
      <c r="K235" s="3"/>
      <c r="L235" s="3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  <c r="AA235" s="77"/>
      <c r="AB235" s="77"/>
      <c r="AC235" s="77"/>
      <c r="AD235" s="77"/>
      <c r="AE235" s="77"/>
      <c r="AF235" s="77"/>
      <c r="AG235" s="77"/>
      <c r="AH235" s="77"/>
      <c r="AI235" s="77"/>
      <c r="AJ235" s="77"/>
      <c r="AK235" s="77"/>
      <c r="AL235" s="77"/>
      <c r="AM235" s="77"/>
      <c r="AN235" s="77"/>
      <c r="AO235" s="77"/>
      <c r="AP235" s="77"/>
      <c r="AQ235" s="77"/>
      <c r="AR235" s="77"/>
      <c r="AS235" s="77"/>
      <c r="AT235" s="77"/>
      <c r="AU235" s="77"/>
      <c r="AV235" s="77"/>
      <c r="AW235" s="77"/>
      <c r="AX235" s="77"/>
      <c r="AY235" s="77"/>
      <c r="AZ235" s="77"/>
      <c r="BA235" s="77"/>
      <c r="BB235" s="77"/>
      <c r="BC235" s="77"/>
      <c r="BD235" s="77"/>
      <c r="BE235" s="77"/>
      <c r="BF235" s="77"/>
      <c r="BG235" s="77"/>
      <c r="BH235" s="77"/>
      <c r="BI235" s="77"/>
      <c r="BJ235" s="77"/>
      <c r="BK235" s="77"/>
      <c r="BL235" s="77"/>
      <c r="BM235" s="77"/>
      <c r="BN235" s="77"/>
      <c r="BO235" s="77"/>
      <c r="BP235" s="77"/>
      <c r="BQ235" s="77"/>
      <c r="BR235" s="77"/>
      <c r="BS235" s="77"/>
      <c r="BT235" s="77"/>
      <c r="BU235" s="77"/>
      <c r="BV235" s="77"/>
      <c r="BW235" s="77"/>
      <c r="BX235" s="77"/>
      <c r="BY235" s="77"/>
      <c r="BZ235" s="77"/>
      <c r="DM235" s="92"/>
    </row>
    <row r="236" spans="2:117" ht="15.75" customHeight="1" x14ac:dyDescent="0.25">
      <c r="B236" s="77"/>
      <c r="C236" s="77"/>
      <c r="D236" s="77"/>
      <c r="E236" s="77"/>
      <c r="F236" s="77"/>
      <c r="G236" s="3"/>
      <c r="H236" s="3"/>
      <c r="I236" s="3"/>
      <c r="J236" s="3"/>
      <c r="K236" s="3"/>
      <c r="L236" s="3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77"/>
      <c r="AB236" s="77"/>
      <c r="AC236" s="77"/>
      <c r="AD236" s="77"/>
      <c r="AE236" s="77"/>
      <c r="AF236" s="77"/>
      <c r="AG236" s="77"/>
      <c r="AH236" s="77"/>
      <c r="AI236" s="77"/>
      <c r="AJ236" s="77"/>
      <c r="AK236" s="77"/>
      <c r="AL236" s="77"/>
      <c r="AM236" s="77"/>
      <c r="AN236" s="77"/>
      <c r="AO236" s="77"/>
      <c r="AP236" s="77"/>
      <c r="AQ236" s="77"/>
      <c r="AR236" s="77"/>
      <c r="AS236" s="77"/>
      <c r="AT236" s="77"/>
      <c r="AU236" s="77"/>
      <c r="AV236" s="77"/>
      <c r="AW236" s="77"/>
      <c r="AX236" s="77"/>
      <c r="AY236" s="77"/>
      <c r="AZ236" s="77"/>
      <c r="BA236" s="77"/>
      <c r="BB236" s="77"/>
      <c r="BC236" s="77"/>
      <c r="BD236" s="77"/>
      <c r="BE236" s="77"/>
      <c r="BF236" s="77"/>
      <c r="BG236" s="77"/>
      <c r="BH236" s="77"/>
      <c r="BI236" s="77"/>
      <c r="BJ236" s="77"/>
      <c r="BK236" s="77"/>
      <c r="BL236" s="77"/>
      <c r="BM236" s="77"/>
      <c r="BN236" s="77"/>
      <c r="BO236" s="77"/>
      <c r="BP236" s="77"/>
      <c r="BQ236" s="77"/>
      <c r="BR236" s="77"/>
      <c r="BS236" s="77"/>
      <c r="BT236" s="77"/>
      <c r="BU236" s="77"/>
      <c r="BV236" s="77"/>
      <c r="BW236" s="77"/>
      <c r="BX236" s="77"/>
      <c r="BY236" s="77"/>
      <c r="BZ236" s="77"/>
      <c r="DM236" s="92"/>
    </row>
    <row r="237" spans="2:117" ht="15.75" customHeight="1" x14ac:dyDescent="0.25">
      <c r="B237" s="77"/>
      <c r="C237" s="77"/>
      <c r="D237" s="77"/>
      <c r="E237" s="77"/>
      <c r="F237" s="77"/>
      <c r="G237" s="3"/>
      <c r="H237" s="3"/>
      <c r="I237" s="3"/>
      <c r="J237" s="3"/>
      <c r="K237" s="3"/>
      <c r="L237" s="3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  <c r="AA237" s="77"/>
      <c r="AB237" s="77"/>
      <c r="AC237" s="77"/>
      <c r="AD237" s="77"/>
      <c r="AE237" s="77"/>
      <c r="AF237" s="77"/>
      <c r="AG237" s="77"/>
      <c r="AH237" s="77"/>
      <c r="AI237" s="77"/>
      <c r="AJ237" s="77"/>
      <c r="AK237" s="77"/>
      <c r="AL237" s="77"/>
      <c r="AM237" s="77"/>
      <c r="AN237" s="77"/>
      <c r="AO237" s="77"/>
      <c r="AP237" s="77"/>
      <c r="AQ237" s="77"/>
      <c r="AR237" s="77"/>
      <c r="AS237" s="77"/>
      <c r="AT237" s="77"/>
      <c r="AU237" s="77"/>
      <c r="AV237" s="77"/>
      <c r="AW237" s="77"/>
      <c r="AX237" s="77"/>
      <c r="AY237" s="77"/>
      <c r="AZ237" s="77"/>
      <c r="BA237" s="77"/>
      <c r="BB237" s="77"/>
      <c r="BC237" s="77"/>
      <c r="BD237" s="77"/>
      <c r="BE237" s="77"/>
      <c r="BF237" s="77"/>
      <c r="BG237" s="77"/>
      <c r="BH237" s="77"/>
      <c r="BI237" s="77"/>
      <c r="BJ237" s="77"/>
      <c r="BK237" s="77"/>
      <c r="BL237" s="77"/>
      <c r="BM237" s="77"/>
      <c r="BN237" s="77"/>
      <c r="BO237" s="77"/>
      <c r="BP237" s="77"/>
      <c r="BQ237" s="77"/>
      <c r="BR237" s="77"/>
      <c r="BS237" s="77"/>
      <c r="BT237" s="77"/>
      <c r="BU237" s="77"/>
      <c r="BV237" s="77"/>
      <c r="BW237" s="77"/>
      <c r="BX237" s="77"/>
      <c r="BY237" s="77"/>
      <c r="BZ237" s="77"/>
      <c r="DM237" s="92"/>
    </row>
    <row r="238" spans="2:117" ht="15.75" customHeight="1" x14ac:dyDescent="0.25">
      <c r="B238" s="77"/>
      <c r="C238" s="77"/>
      <c r="D238" s="77"/>
      <c r="E238" s="77"/>
      <c r="F238" s="77"/>
      <c r="G238" s="3"/>
      <c r="H238" s="3"/>
      <c r="I238" s="3"/>
      <c r="J238" s="3"/>
      <c r="K238" s="3"/>
      <c r="L238" s="3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  <c r="Z238" s="77"/>
      <c r="AA238" s="77"/>
      <c r="AB238" s="77"/>
      <c r="AC238" s="77"/>
      <c r="AD238" s="77"/>
      <c r="AE238" s="77"/>
      <c r="AF238" s="77"/>
      <c r="AG238" s="77"/>
      <c r="AH238" s="77"/>
      <c r="AI238" s="77"/>
      <c r="AJ238" s="77"/>
      <c r="AK238" s="77"/>
      <c r="AL238" s="77"/>
      <c r="AM238" s="77"/>
      <c r="AN238" s="77"/>
      <c r="AO238" s="77"/>
      <c r="AP238" s="77"/>
      <c r="AQ238" s="77"/>
      <c r="AR238" s="77"/>
      <c r="AS238" s="77"/>
      <c r="AT238" s="77"/>
      <c r="AU238" s="77"/>
      <c r="AV238" s="77"/>
      <c r="AW238" s="77"/>
      <c r="AX238" s="77"/>
      <c r="AY238" s="77"/>
      <c r="AZ238" s="77"/>
      <c r="BA238" s="77"/>
      <c r="BB238" s="77"/>
      <c r="BC238" s="77"/>
      <c r="BD238" s="77"/>
      <c r="BE238" s="77"/>
      <c r="BF238" s="77"/>
      <c r="BG238" s="77"/>
      <c r="BH238" s="77"/>
      <c r="BI238" s="77"/>
      <c r="BJ238" s="77"/>
      <c r="BK238" s="77"/>
      <c r="BL238" s="77"/>
      <c r="BM238" s="77"/>
      <c r="BN238" s="77"/>
      <c r="BO238" s="77"/>
      <c r="BP238" s="77"/>
      <c r="BQ238" s="77"/>
      <c r="BR238" s="77"/>
      <c r="BS238" s="77"/>
      <c r="BT238" s="77"/>
      <c r="BU238" s="77"/>
      <c r="BV238" s="77"/>
      <c r="BW238" s="77"/>
      <c r="BX238" s="77"/>
      <c r="BY238" s="77"/>
      <c r="BZ238" s="77"/>
      <c r="DM238" s="92"/>
    </row>
    <row r="239" spans="2:117" ht="15.75" customHeight="1" x14ac:dyDescent="0.25">
      <c r="B239" s="77"/>
      <c r="C239" s="77"/>
      <c r="D239" s="77"/>
      <c r="E239" s="77"/>
      <c r="F239" s="77"/>
      <c r="G239" s="3"/>
      <c r="H239" s="3"/>
      <c r="I239" s="3"/>
      <c r="J239" s="3"/>
      <c r="K239" s="3"/>
      <c r="L239" s="3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  <c r="AA239" s="77"/>
      <c r="AB239" s="77"/>
      <c r="AC239" s="77"/>
      <c r="AD239" s="77"/>
      <c r="AE239" s="77"/>
      <c r="AF239" s="77"/>
      <c r="AG239" s="77"/>
      <c r="AH239" s="77"/>
      <c r="AI239" s="77"/>
      <c r="AJ239" s="77"/>
      <c r="AK239" s="77"/>
      <c r="AL239" s="77"/>
      <c r="AM239" s="77"/>
      <c r="AN239" s="77"/>
      <c r="AO239" s="77"/>
      <c r="AP239" s="77"/>
      <c r="AQ239" s="77"/>
      <c r="AR239" s="77"/>
      <c r="AS239" s="77"/>
      <c r="AT239" s="77"/>
      <c r="AU239" s="77"/>
      <c r="AV239" s="77"/>
      <c r="AW239" s="77"/>
      <c r="AX239" s="77"/>
      <c r="AY239" s="77"/>
      <c r="AZ239" s="77"/>
      <c r="BA239" s="77"/>
      <c r="BB239" s="77"/>
      <c r="BC239" s="77"/>
      <c r="BD239" s="77"/>
      <c r="BE239" s="77"/>
      <c r="BF239" s="77"/>
      <c r="BG239" s="77"/>
      <c r="BH239" s="77"/>
      <c r="BI239" s="77"/>
      <c r="BJ239" s="77"/>
      <c r="BK239" s="77"/>
      <c r="BL239" s="77"/>
      <c r="BM239" s="77"/>
      <c r="BN239" s="77"/>
      <c r="BO239" s="77"/>
      <c r="BP239" s="77"/>
      <c r="BQ239" s="77"/>
      <c r="BR239" s="77"/>
      <c r="BS239" s="77"/>
      <c r="BT239" s="77"/>
      <c r="BU239" s="77"/>
      <c r="BV239" s="77"/>
      <c r="BW239" s="77"/>
      <c r="BX239" s="77"/>
      <c r="BY239" s="77"/>
      <c r="BZ239" s="77"/>
      <c r="DM239" s="92"/>
    </row>
    <row r="240" spans="2:117" ht="15.75" customHeight="1" x14ac:dyDescent="0.25">
      <c r="B240" s="77"/>
      <c r="C240" s="77"/>
      <c r="D240" s="77"/>
      <c r="E240" s="77"/>
      <c r="F240" s="77"/>
      <c r="G240" s="3"/>
      <c r="H240" s="3"/>
      <c r="I240" s="3"/>
      <c r="J240" s="3"/>
      <c r="K240" s="3"/>
      <c r="L240" s="3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  <c r="AA240" s="77"/>
      <c r="AB240" s="77"/>
      <c r="AC240" s="77"/>
      <c r="AD240" s="77"/>
      <c r="AE240" s="77"/>
      <c r="AF240" s="77"/>
      <c r="AG240" s="77"/>
      <c r="AH240" s="77"/>
      <c r="AI240" s="77"/>
      <c r="AJ240" s="77"/>
      <c r="AK240" s="77"/>
      <c r="AL240" s="77"/>
      <c r="AM240" s="77"/>
      <c r="AN240" s="77"/>
      <c r="AO240" s="77"/>
      <c r="AP240" s="77"/>
      <c r="AQ240" s="77"/>
      <c r="AR240" s="77"/>
      <c r="AS240" s="77"/>
      <c r="AT240" s="77"/>
      <c r="AU240" s="77"/>
      <c r="AV240" s="77"/>
      <c r="AW240" s="77"/>
      <c r="AX240" s="77"/>
      <c r="AY240" s="77"/>
      <c r="AZ240" s="77"/>
      <c r="BA240" s="77"/>
      <c r="BB240" s="77"/>
      <c r="BC240" s="77"/>
      <c r="BD240" s="77"/>
      <c r="BE240" s="77"/>
      <c r="BF240" s="77"/>
      <c r="BG240" s="77"/>
      <c r="BH240" s="77"/>
      <c r="BI240" s="77"/>
      <c r="BJ240" s="77"/>
      <c r="BK240" s="77"/>
      <c r="BL240" s="77"/>
      <c r="BM240" s="77"/>
      <c r="BN240" s="77"/>
      <c r="BO240" s="77"/>
      <c r="BP240" s="77"/>
      <c r="BQ240" s="77"/>
      <c r="BR240" s="77"/>
      <c r="BS240" s="77"/>
      <c r="BT240" s="77"/>
      <c r="BU240" s="77"/>
      <c r="BV240" s="77"/>
      <c r="BW240" s="77"/>
      <c r="BX240" s="77"/>
      <c r="BY240" s="77"/>
      <c r="BZ240" s="77"/>
      <c r="DM240" s="92"/>
    </row>
    <row r="241" spans="2:117" ht="15.75" customHeight="1" x14ac:dyDescent="0.25">
      <c r="B241" s="77"/>
      <c r="C241" s="77"/>
      <c r="D241" s="77"/>
      <c r="E241" s="77"/>
      <c r="F241" s="77"/>
      <c r="G241" s="3"/>
      <c r="H241" s="3"/>
      <c r="I241" s="3"/>
      <c r="J241" s="3"/>
      <c r="K241" s="3"/>
      <c r="L241" s="3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  <c r="AA241" s="77"/>
      <c r="AB241" s="77"/>
      <c r="AC241" s="77"/>
      <c r="AD241" s="77"/>
      <c r="AE241" s="77"/>
      <c r="AF241" s="77"/>
      <c r="AG241" s="77"/>
      <c r="AH241" s="77"/>
      <c r="AI241" s="77"/>
      <c r="AJ241" s="77"/>
      <c r="AK241" s="77"/>
      <c r="AL241" s="77"/>
      <c r="AM241" s="77"/>
      <c r="AN241" s="77"/>
      <c r="AO241" s="77"/>
      <c r="AP241" s="77"/>
      <c r="AQ241" s="77"/>
      <c r="AR241" s="77"/>
      <c r="AS241" s="77"/>
      <c r="AT241" s="77"/>
      <c r="AU241" s="77"/>
      <c r="AV241" s="77"/>
      <c r="AW241" s="77"/>
      <c r="AX241" s="77"/>
      <c r="AY241" s="77"/>
      <c r="AZ241" s="77"/>
      <c r="BA241" s="77"/>
      <c r="BB241" s="77"/>
      <c r="BC241" s="77"/>
      <c r="BD241" s="77"/>
      <c r="BE241" s="77"/>
      <c r="BF241" s="77"/>
      <c r="BG241" s="77"/>
      <c r="BH241" s="77"/>
      <c r="BI241" s="77"/>
      <c r="BJ241" s="77"/>
      <c r="BK241" s="77"/>
      <c r="BL241" s="77"/>
      <c r="BM241" s="77"/>
      <c r="BN241" s="77"/>
      <c r="BO241" s="77"/>
      <c r="BP241" s="77"/>
      <c r="BQ241" s="77"/>
      <c r="BR241" s="77"/>
      <c r="BS241" s="77"/>
      <c r="BT241" s="77"/>
      <c r="BU241" s="77"/>
      <c r="BV241" s="77"/>
      <c r="BW241" s="77"/>
      <c r="BX241" s="77"/>
      <c r="BY241" s="77"/>
      <c r="BZ241" s="77"/>
      <c r="DM241" s="92"/>
    </row>
    <row r="242" spans="2:117" ht="15.75" customHeight="1" x14ac:dyDescent="0.25">
      <c r="B242" s="77"/>
      <c r="C242" s="77"/>
      <c r="D242" s="77"/>
      <c r="E242" s="77"/>
      <c r="F242" s="77"/>
      <c r="G242" s="3"/>
      <c r="H242" s="3"/>
      <c r="I242" s="3"/>
      <c r="J242" s="3"/>
      <c r="K242" s="3"/>
      <c r="L242" s="3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  <c r="AA242" s="77"/>
      <c r="AB242" s="77"/>
      <c r="AC242" s="77"/>
      <c r="AD242" s="77"/>
      <c r="AE242" s="77"/>
      <c r="AF242" s="77"/>
      <c r="AG242" s="77"/>
      <c r="AH242" s="77"/>
      <c r="AI242" s="77"/>
      <c r="AJ242" s="77"/>
      <c r="AK242" s="77"/>
      <c r="AL242" s="77"/>
      <c r="AM242" s="77"/>
      <c r="AN242" s="77"/>
      <c r="AO242" s="77"/>
      <c r="AP242" s="77"/>
      <c r="AQ242" s="77"/>
      <c r="AR242" s="77"/>
      <c r="AS242" s="77"/>
      <c r="AT242" s="77"/>
      <c r="AU242" s="77"/>
      <c r="AV242" s="77"/>
      <c r="AW242" s="77"/>
      <c r="AX242" s="77"/>
      <c r="AY242" s="77"/>
      <c r="AZ242" s="77"/>
      <c r="BA242" s="77"/>
      <c r="BB242" s="77"/>
      <c r="BC242" s="77"/>
      <c r="BD242" s="77"/>
      <c r="BE242" s="77"/>
      <c r="BF242" s="77"/>
      <c r="BG242" s="77"/>
      <c r="BH242" s="77"/>
      <c r="BI242" s="77"/>
      <c r="BJ242" s="77"/>
      <c r="BK242" s="77"/>
      <c r="BL242" s="77"/>
      <c r="BM242" s="77"/>
      <c r="BN242" s="77"/>
      <c r="BO242" s="77"/>
      <c r="BP242" s="77"/>
      <c r="BQ242" s="77"/>
      <c r="BR242" s="77"/>
      <c r="BS242" s="77"/>
      <c r="BT242" s="77"/>
      <c r="BU242" s="77"/>
      <c r="BV242" s="77"/>
      <c r="BW242" s="77"/>
      <c r="BX242" s="77"/>
      <c r="BY242" s="77"/>
      <c r="BZ242" s="77"/>
      <c r="DM242" s="92"/>
    </row>
    <row r="243" spans="2:117" ht="15.75" customHeight="1" x14ac:dyDescent="0.25">
      <c r="B243" s="77"/>
      <c r="C243" s="77"/>
      <c r="D243" s="77"/>
      <c r="E243" s="77"/>
      <c r="F243" s="77"/>
      <c r="G243" s="3"/>
      <c r="H243" s="3"/>
      <c r="I243" s="3"/>
      <c r="J243" s="3"/>
      <c r="K243" s="3"/>
      <c r="L243" s="3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  <c r="AA243" s="77"/>
      <c r="AB243" s="77"/>
      <c r="AC243" s="77"/>
      <c r="AD243" s="77"/>
      <c r="AE243" s="77"/>
      <c r="AF243" s="77"/>
      <c r="AG243" s="77"/>
      <c r="AH243" s="77"/>
      <c r="AI243" s="77"/>
      <c r="AJ243" s="77"/>
      <c r="AK243" s="77"/>
      <c r="AL243" s="77"/>
      <c r="AM243" s="77"/>
      <c r="AN243" s="77"/>
      <c r="AO243" s="77"/>
      <c r="AP243" s="77"/>
      <c r="AQ243" s="77"/>
      <c r="AR243" s="77"/>
      <c r="AS243" s="77"/>
      <c r="AT243" s="77"/>
      <c r="AU243" s="77"/>
      <c r="AV243" s="77"/>
      <c r="AW243" s="77"/>
      <c r="AX243" s="77"/>
      <c r="AY243" s="77"/>
      <c r="AZ243" s="77"/>
      <c r="BA243" s="77"/>
      <c r="BB243" s="77"/>
      <c r="BC243" s="77"/>
      <c r="BD243" s="77"/>
      <c r="BE243" s="77"/>
      <c r="BF243" s="77"/>
      <c r="BG243" s="77"/>
      <c r="BH243" s="77"/>
      <c r="BI243" s="77"/>
      <c r="BJ243" s="77"/>
      <c r="BK243" s="77"/>
      <c r="BL243" s="77"/>
      <c r="BM243" s="77"/>
      <c r="BN243" s="77"/>
      <c r="BO243" s="77"/>
      <c r="BP243" s="77"/>
      <c r="BQ243" s="77"/>
      <c r="BR243" s="77"/>
      <c r="BS243" s="77"/>
      <c r="BT243" s="77"/>
      <c r="BU243" s="77"/>
      <c r="BV243" s="77"/>
      <c r="BW243" s="77"/>
      <c r="BX243" s="77"/>
      <c r="BY243" s="77"/>
      <c r="BZ243" s="77"/>
      <c r="DM243" s="92"/>
    </row>
    <row r="244" spans="2:117" ht="15.75" customHeight="1" x14ac:dyDescent="0.25">
      <c r="B244" s="77"/>
      <c r="C244" s="77"/>
      <c r="D244" s="77"/>
      <c r="E244" s="77"/>
      <c r="F244" s="77"/>
      <c r="G244" s="3"/>
      <c r="H244" s="3"/>
      <c r="I244" s="3"/>
      <c r="J244" s="3"/>
      <c r="K244" s="3"/>
      <c r="L244" s="3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  <c r="AA244" s="77"/>
      <c r="AB244" s="77"/>
      <c r="AC244" s="77"/>
      <c r="AD244" s="77"/>
      <c r="AE244" s="77"/>
      <c r="AF244" s="77"/>
      <c r="AG244" s="77"/>
      <c r="AH244" s="77"/>
      <c r="AI244" s="77"/>
      <c r="AJ244" s="77"/>
      <c r="AK244" s="77"/>
      <c r="AL244" s="77"/>
      <c r="AM244" s="77"/>
      <c r="AN244" s="77"/>
      <c r="AO244" s="77"/>
      <c r="AP244" s="77"/>
      <c r="AQ244" s="77"/>
      <c r="AR244" s="77"/>
      <c r="AS244" s="77"/>
      <c r="AT244" s="77"/>
      <c r="AU244" s="77"/>
      <c r="AV244" s="77"/>
      <c r="AW244" s="77"/>
      <c r="AX244" s="77"/>
      <c r="AY244" s="77"/>
      <c r="AZ244" s="77"/>
      <c r="BA244" s="77"/>
      <c r="BB244" s="77"/>
      <c r="BC244" s="77"/>
      <c r="BD244" s="77"/>
      <c r="BE244" s="77"/>
      <c r="BF244" s="77"/>
      <c r="BG244" s="77"/>
      <c r="BH244" s="77"/>
      <c r="BI244" s="77"/>
      <c r="BJ244" s="77"/>
      <c r="BK244" s="77"/>
      <c r="BL244" s="77"/>
      <c r="BM244" s="77"/>
      <c r="BN244" s="77"/>
      <c r="BO244" s="77"/>
      <c r="BP244" s="77"/>
      <c r="BQ244" s="77"/>
      <c r="BR244" s="77"/>
      <c r="BS244" s="77"/>
      <c r="BT244" s="77"/>
      <c r="BU244" s="77"/>
      <c r="BV244" s="77"/>
      <c r="BW244" s="77"/>
      <c r="BX244" s="77"/>
      <c r="BY244" s="77"/>
      <c r="BZ244" s="77"/>
      <c r="DM244" s="92"/>
    </row>
    <row r="245" spans="2:117" ht="15.75" customHeight="1" x14ac:dyDescent="0.25">
      <c r="B245" s="77"/>
      <c r="C245" s="77"/>
      <c r="D245" s="77"/>
      <c r="E245" s="77"/>
      <c r="F245" s="77"/>
      <c r="G245" s="3"/>
      <c r="H245" s="3"/>
      <c r="I245" s="3"/>
      <c r="J245" s="3"/>
      <c r="K245" s="3"/>
      <c r="L245" s="3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  <c r="Z245" s="77"/>
      <c r="AA245" s="77"/>
      <c r="AB245" s="77"/>
      <c r="AC245" s="77"/>
      <c r="AD245" s="77"/>
      <c r="AE245" s="77"/>
      <c r="AF245" s="77"/>
      <c r="AG245" s="77"/>
      <c r="AH245" s="77"/>
      <c r="AI245" s="77"/>
      <c r="AJ245" s="77"/>
      <c r="AK245" s="77"/>
      <c r="AL245" s="77"/>
      <c r="AM245" s="77"/>
      <c r="AN245" s="77"/>
      <c r="AO245" s="77"/>
      <c r="AP245" s="77"/>
      <c r="AQ245" s="77"/>
      <c r="AR245" s="77"/>
      <c r="AS245" s="77"/>
      <c r="AT245" s="77"/>
      <c r="AU245" s="77"/>
      <c r="AV245" s="77"/>
      <c r="AW245" s="77"/>
      <c r="AX245" s="77"/>
      <c r="AY245" s="77"/>
      <c r="AZ245" s="77"/>
      <c r="BA245" s="77"/>
      <c r="BB245" s="77"/>
      <c r="BC245" s="77"/>
      <c r="BD245" s="77"/>
      <c r="BE245" s="77"/>
      <c r="BF245" s="77"/>
      <c r="BG245" s="77"/>
      <c r="BH245" s="77"/>
      <c r="BI245" s="77"/>
      <c r="BJ245" s="77"/>
      <c r="BK245" s="77"/>
      <c r="BL245" s="77"/>
      <c r="BM245" s="77"/>
      <c r="BN245" s="77"/>
      <c r="BO245" s="77"/>
      <c r="BP245" s="77"/>
      <c r="BQ245" s="77"/>
      <c r="BR245" s="77"/>
      <c r="BS245" s="77"/>
      <c r="BT245" s="77"/>
      <c r="BU245" s="77"/>
      <c r="BV245" s="77"/>
      <c r="BW245" s="77"/>
      <c r="BX245" s="77"/>
      <c r="BY245" s="77"/>
      <c r="BZ245" s="77"/>
      <c r="DM245" s="92"/>
    </row>
    <row r="246" spans="2:117" ht="15.75" customHeight="1" x14ac:dyDescent="0.25">
      <c r="B246" s="77"/>
      <c r="C246" s="77"/>
      <c r="D246" s="77"/>
      <c r="E246" s="77"/>
      <c r="F246" s="77"/>
      <c r="G246" s="3"/>
      <c r="H246" s="3"/>
      <c r="I246" s="3"/>
      <c r="J246" s="3"/>
      <c r="K246" s="3"/>
      <c r="L246" s="3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  <c r="AA246" s="77"/>
      <c r="AB246" s="77"/>
      <c r="AC246" s="77"/>
      <c r="AD246" s="77"/>
      <c r="AE246" s="77"/>
      <c r="AF246" s="77"/>
      <c r="AG246" s="77"/>
      <c r="AH246" s="77"/>
      <c r="AI246" s="77"/>
      <c r="AJ246" s="77"/>
      <c r="AK246" s="77"/>
      <c r="AL246" s="77"/>
      <c r="AM246" s="77"/>
      <c r="AN246" s="77"/>
      <c r="AO246" s="77"/>
      <c r="AP246" s="77"/>
      <c r="AQ246" s="77"/>
      <c r="AR246" s="77"/>
      <c r="AS246" s="77"/>
      <c r="AT246" s="77"/>
      <c r="AU246" s="77"/>
      <c r="AV246" s="77"/>
      <c r="AW246" s="77"/>
      <c r="AX246" s="77"/>
      <c r="AY246" s="77"/>
      <c r="AZ246" s="77"/>
      <c r="BA246" s="77"/>
      <c r="BB246" s="77"/>
      <c r="BC246" s="77"/>
      <c r="BD246" s="77"/>
      <c r="BE246" s="77"/>
      <c r="BF246" s="77"/>
      <c r="BG246" s="77"/>
      <c r="BH246" s="77"/>
      <c r="BI246" s="77"/>
      <c r="BJ246" s="77"/>
      <c r="BK246" s="77"/>
      <c r="BL246" s="77"/>
      <c r="BM246" s="77"/>
      <c r="BN246" s="77"/>
      <c r="BO246" s="77"/>
      <c r="BP246" s="77"/>
      <c r="BQ246" s="77"/>
      <c r="BR246" s="77"/>
      <c r="BS246" s="77"/>
      <c r="BT246" s="77"/>
      <c r="BU246" s="77"/>
      <c r="BV246" s="77"/>
      <c r="BW246" s="77"/>
      <c r="BX246" s="77"/>
      <c r="BY246" s="77"/>
      <c r="BZ246" s="77"/>
      <c r="DM246" s="92"/>
    </row>
    <row r="247" spans="2:117" ht="15.75" customHeight="1" x14ac:dyDescent="0.25">
      <c r="B247" s="77"/>
      <c r="C247" s="77"/>
      <c r="D247" s="77"/>
      <c r="E247" s="77"/>
      <c r="F247" s="77"/>
      <c r="G247" s="3"/>
      <c r="H247" s="3"/>
      <c r="I247" s="3"/>
      <c r="J247" s="3"/>
      <c r="K247" s="3"/>
      <c r="L247" s="3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  <c r="AA247" s="77"/>
      <c r="AB247" s="77"/>
      <c r="AC247" s="77"/>
      <c r="AD247" s="77"/>
      <c r="AE247" s="77"/>
      <c r="AF247" s="77"/>
      <c r="AG247" s="77"/>
      <c r="AH247" s="77"/>
      <c r="AI247" s="77"/>
      <c r="AJ247" s="77"/>
      <c r="AK247" s="77"/>
      <c r="AL247" s="77"/>
      <c r="AM247" s="77"/>
      <c r="AN247" s="77"/>
      <c r="AO247" s="77"/>
      <c r="AP247" s="77"/>
      <c r="AQ247" s="77"/>
      <c r="AR247" s="77"/>
      <c r="AS247" s="77"/>
      <c r="AT247" s="77"/>
      <c r="AU247" s="77"/>
      <c r="AV247" s="77"/>
      <c r="AW247" s="77"/>
      <c r="AX247" s="77"/>
      <c r="AY247" s="77"/>
      <c r="AZ247" s="77"/>
      <c r="BA247" s="77"/>
      <c r="BB247" s="77"/>
      <c r="BC247" s="77"/>
      <c r="BD247" s="77"/>
      <c r="BE247" s="77"/>
      <c r="BF247" s="77"/>
      <c r="BG247" s="77"/>
      <c r="BH247" s="77"/>
      <c r="BI247" s="77"/>
      <c r="BJ247" s="77"/>
      <c r="BK247" s="77"/>
      <c r="BL247" s="77"/>
      <c r="BM247" s="77"/>
      <c r="BN247" s="77"/>
      <c r="BO247" s="77"/>
      <c r="BP247" s="77"/>
      <c r="BQ247" s="77"/>
      <c r="BR247" s="77"/>
      <c r="BS247" s="77"/>
      <c r="BT247" s="77"/>
      <c r="BU247" s="77"/>
      <c r="BV247" s="77"/>
      <c r="BW247" s="77"/>
      <c r="BX247" s="77"/>
      <c r="BY247" s="77"/>
      <c r="BZ247" s="77"/>
      <c r="DM247" s="92"/>
    </row>
    <row r="248" spans="2:117" ht="15.75" customHeight="1" x14ac:dyDescent="0.25">
      <c r="B248" s="77"/>
      <c r="C248" s="77"/>
      <c r="D248" s="77"/>
      <c r="E248" s="77"/>
      <c r="F248" s="77"/>
      <c r="G248" s="3"/>
      <c r="H248" s="3"/>
      <c r="I248" s="3"/>
      <c r="J248" s="3"/>
      <c r="K248" s="3"/>
      <c r="L248" s="3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  <c r="AA248" s="77"/>
      <c r="AB248" s="77"/>
      <c r="AC248" s="77"/>
      <c r="AD248" s="77"/>
      <c r="AE248" s="77"/>
      <c r="AF248" s="77"/>
      <c r="AG248" s="77"/>
      <c r="AH248" s="77"/>
      <c r="AI248" s="77"/>
      <c r="AJ248" s="77"/>
      <c r="AK248" s="77"/>
      <c r="AL248" s="77"/>
      <c r="AM248" s="77"/>
      <c r="AN248" s="77"/>
      <c r="AO248" s="77"/>
      <c r="AP248" s="77"/>
      <c r="AQ248" s="77"/>
      <c r="AR248" s="77"/>
      <c r="AS248" s="77"/>
      <c r="AT248" s="77"/>
      <c r="AU248" s="77"/>
      <c r="AV248" s="77"/>
      <c r="AW248" s="77"/>
      <c r="AX248" s="77"/>
      <c r="AY248" s="77"/>
      <c r="AZ248" s="77"/>
      <c r="BA248" s="77"/>
      <c r="BB248" s="77"/>
      <c r="BC248" s="77"/>
      <c r="BD248" s="77"/>
      <c r="BE248" s="77"/>
      <c r="BF248" s="77"/>
      <c r="BG248" s="77"/>
      <c r="BH248" s="77"/>
      <c r="BI248" s="77"/>
      <c r="BJ248" s="77"/>
      <c r="BK248" s="77"/>
      <c r="BL248" s="77"/>
      <c r="BM248" s="77"/>
      <c r="BN248" s="77"/>
      <c r="BO248" s="77"/>
      <c r="BP248" s="77"/>
      <c r="BQ248" s="77"/>
      <c r="BR248" s="77"/>
      <c r="BS248" s="77"/>
      <c r="BT248" s="77"/>
      <c r="BU248" s="77"/>
      <c r="BV248" s="77"/>
      <c r="BW248" s="77"/>
      <c r="BX248" s="77"/>
      <c r="BY248" s="77"/>
      <c r="BZ248" s="77"/>
      <c r="DM248" s="92"/>
    </row>
    <row r="249" spans="2:117" ht="15.75" customHeight="1" x14ac:dyDescent="0.25">
      <c r="B249" s="77"/>
      <c r="C249" s="77"/>
      <c r="D249" s="77"/>
      <c r="E249" s="77"/>
      <c r="F249" s="77"/>
      <c r="G249" s="3"/>
      <c r="H249" s="3"/>
      <c r="I249" s="3"/>
      <c r="J249" s="3"/>
      <c r="K249" s="3"/>
      <c r="L249" s="3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  <c r="AA249" s="77"/>
      <c r="AB249" s="77"/>
      <c r="AC249" s="77"/>
      <c r="AD249" s="77"/>
      <c r="AE249" s="77"/>
      <c r="AF249" s="77"/>
      <c r="AG249" s="77"/>
      <c r="AH249" s="77"/>
      <c r="AI249" s="77"/>
      <c r="AJ249" s="77"/>
      <c r="AK249" s="77"/>
      <c r="AL249" s="77"/>
      <c r="AM249" s="77"/>
      <c r="AN249" s="77"/>
      <c r="AO249" s="77"/>
      <c r="AP249" s="77"/>
      <c r="AQ249" s="77"/>
      <c r="AR249" s="77"/>
      <c r="AS249" s="77"/>
      <c r="AT249" s="77"/>
      <c r="AU249" s="77"/>
      <c r="AV249" s="77"/>
      <c r="AW249" s="77"/>
      <c r="AX249" s="77"/>
      <c r="AY249" s="77"/>
      <c r="AZ249" s="77"/>
      <c r="BA249" s="77"/>
      <c r="BB249" s="77"/>
      <c r="BC249" s="77"/>
      <c r="BD249" s="77"/>
      <c r="BE249" s="77"/>
      <c r="BF249" s="77"/>
      <c r="BG249" s="77"/>
      <c r="BH249" s="77"/>
      <c r="BI249" s="77"/>
      <c r="BJ249" s="77"/>
      <c r="BK249" s="77"/>
      <c r="BL249" s="77"/>
      <c r="BM249" s="77"/>
      <c r="BN249" s="77"/>
      <c r="BO249" s="77"/>
      <c r="BP249" s="77"/>
      <c r="BQ249" s="77"/>
      <c r="BR249" s="77"/>
      <c r="BS249" s="77"/>
      <c r="BT249" s="77"/>
      <c r="BU249" s="77"/>
      <c r="BV249" s="77"/>
      <c r="BW249" s="77"/>
      <c r="BX249" s="77"/>
      <c r="BY249" s="77"/>
      <c r="BZ249" s="77"/>
      <c r="DM249" s="92"/>
    </row>
    <row r="250" spans="2:117" ht="15.75" customHeight="1" x14ac:dyDescent="0.25">
      <c r="B250" s="77"/>
      <c r="C250" s="77"/>
      <c r="D250" s="77"/>
      <c r="E250" s="77"/>
      <c r="F250" s="77"/>
      <c r="G250" s="3"/>
      <c r="H250" s="3"/>
      <c r="I250" s="3"/>
      <c r="J250" s="3"/>
      <c r="K250" s="3"/>
      <c r="L250" s="3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  <c r="AA250" s="77"/>
      <c r="AB250" s="77"/>
      <c r="AC250" s="77"/>
      <c r="AD250" s="77"/>
      <c r="AE250" s="77"/>
      <c r="AF250" s="77"/>
      <c r="AG250" s="77"/>
      <c r="AH250" s="77"/>
      <c r="AI250" s="77"/>
      <c r="AJ250" s="77"/>
      <c r="AK250" s="77"/>
      <c r="AL250" s="77"/>
      <c r="AM250" s="77"/>
      <c r="AN250" s="77"/>
      <c r="AO250" s="77"/>
      <c r="AP250" s="77"/>
      <c r="AQ250" s="77"/>
      <c r="AR250" s="77"/>
      <c r="AS250" s="77"/>
      <c r="AT250" s="77"/>
      <c r="AU250" s="77"/>
      <c r="AV250" s="77"/>
      <c r="AW250" s="77"/>
      <c r="AX250" s="77"/>
      <c r="AY250" s="77"/>
      <c r="AZ250" s="77"/>
      <c r="BA250" s="77"/>
      <c r="BB250" s="77"/>
      <c r="BC250" s="77"/>
      <c r="BD250" s="77"/>
      <c r="BE250" s="77"/>
      <c r="BF250" s="77"/>
      <c r="BG250" s="77"/>
      <c r="BH250" s="77"/>
      <c r="BI250" s="77"/>
      <c r="BJ250" s="77"/>
      <c r="BK250" s="77"/>
      <c r="BL250" s="77"/>
      <c r="BM250" s="77"/>
      <c r="BN250" s="77"/>
      <c r="BO250" s="77"/>
      <c r="BP250" s="77"/>
      <c r="BQ250" s="77"/>
      <c r="BR250" s="77"/>
      <c r="BS250" s="77"/>
      <c r="BT250" s="77"/>
      <c r="BU250" s="77"/>
      <c r="BV250" s="77"/>
      <c r="BW250" s="77"/>
      <c r="BX250" s="77"/>
      <c r="BY250" s="77"/>
      <c r="BZ250" s="77"/>
      <c r="DM250" s="92"/>
    </row>
    <row r="251" spans="2:117" ht="15.75" customHeight="1" x14ac:dyDescent="0.25">
      <c r="B251" s="77"/>
      <c r="C251" s="77"/>
      <c r="D251" s="77"/>
      <c r="E251" s="77"/>
      <c r="F251" s="77"/>
      <c r="G251" s="3"/>
      <c r="H251" s="3"/>
      <c r="I251" s="3"/>
      <c r="J251" s="3"/>
      <c r="K251" s="3"/>
      <c r="L251" s="3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  <c r="AC251" s="77"/>
      <c r="AD251" s="77"/>
      <c r="AE251" s="77"/>
      <c r="AF251" s="77"/>
      <c r="AG251" s="77"/>
      <c r="AH251" s="77"/>
      <c r="AI251" s="77"/>
      <c r="AJ251" s="77"/>
      <c r="AK251" s="77"/>
      <c r="AL251" s="77"/>
      <c r="AM251" s="77"/>
      <c r="AN251" s="77"/>
      <c r="AO251" s="77"/>
      <c r="AP251" s="77"/>
      <c r="AQ251" s="77"/>
      <c r="AR251" s="77"/>
      <c r="AS251" s="77"/>
      <c r="AT251" s="77"/>
      <c r="AU251" s="77"/>
      <c r="AV251" s="77"/>
      <c r="AW251" s="77"/>
      <c r="AX251" s="77"/>
      <c r="AY251" s="77"/>
      <c r="AZ251" s="77"/>
      <c r="BA251" s="77"/>
      <c r="BB251" s="77"/>
      <c r="BC251" s="77"/>
      <c r="BD251" s="77"/>
      <c r="BE251" s="77"/>
      <c r="BF251" s="77"/>
      <c r="BG251" s="77"/>
      <c r="BH251" s="77"/>
      <c r="BI251" s="77"/>
      <c r="BJ251" s="77"/>
      <c r="BK251" s="77"/>
      <c r="BL251" s="77"/>
      <c r="BM251" s="77"/>
      <c r="BN251" s="77"/>
      <c r="BO251" s="77"/>
      <c r="BP251" s="77"/>
      <c r="BQ251" s="77"/>
      <c r="BR251" s="77"/>
      <c r="BS251" s="77"/>
      <c r="BT251" s="77"/>
      <c r="BU251" s="77"/>
      <c r="BV251" s="77"/>
      <c r="BW251" s="77"/>
      <c r="BX251" s="77"/>
      <c r="BY251" s="77"/>
      <c r="BZ251" s="77"/>
      <c r="DM251" s="92"/>
    </row>
    <row r="252" spans="2:117" ht="15.75" customHeight="1" x14ac:dyDescent="0.25">
      <c r="B252" s="77"/>
      <c r="C252" s="77"/>
      <c r="D252" s="77"/>
      <c r="E252" s="77"/>
      <c r="F252" s="77"/>
      <c r="G252" s="3"/>
      <c r="H252" s="3"/>
      <c r="I252" s="3"/>
      <c r="J252" s="3"/>
      <c r="K252" s="3"/>
      <c r="L252" s="3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  <c r="AA252" s="77"/>
      <c r="AB252" s="77"/>
      <c r="AC252" s="77"/>
      <c r="AD252" s="77"/>
      <c r="AE252" s="77"/>
      <c r="AF252" s="77"/>
      <c r="AG252" s="77"/>
      <c r="AH252" s="77"/>
      <c r="AI252" s="77"/>
      <c r="AJ252" s="77"/>
      <c r="AK252" s="77"/>
      <c r="AL252" s="77"/>
      <c r="AM252" s="77"/>
      <c r="AN252" s="77"/>
      <c r="AO252" s="77"/>
      <c r="AP252" s="77"/>
      <c r="AQ252" s="77"/>
      <c r="AR252" s="77"/>
      <c r="AS252" s="77"/>
      <c r="AT252" s="77"/>
      <c r="AU252" s="77"/>
      <c r="AV252" s="77"/>
      <c r="AW252" s="77"/>
      <c r="AX252" s="77"/>
      <c r="AY252" s="77"/>
      <c r="AZ252" s="77"/>
      <c r="BA252" s="77"/>
      <c r="BB252" s="77"/>
      <c r="BC252" s="77"/>
      <c r="BD252" s="77"/>
      <c r="BE252" s="77"/>
      <c r="BF252" s="77"/>
      <c r="BG252" s="77"/>
      <c r="BH252" s="77"/>
      <c r="BI252" s="77"/>
      <c r="BJ252" s="77"/>
      <c r="BK252" s="77"/>
      <c r="BL252" s="77"/>
      <c r="BM252" s="77"/>
      <c r="BN252" s="77"/>
      <c r="BO252" s="77"/>
      <c r="BP252" s="77"/>
      <c r="BQ252" s="77"/>
      <c r="BR252" s="77"/>
      <c r="BS252" s="77"/>
      <c r="BT252" s="77"/>
      <c r="BU252" s="77"/>
      <c r="BV252" s="77"/>
      <c r="BW252" s="77"/>
      <c r="BX252" s="77"/>
      <c r="BY252" s="77"/>
      <c r="BZ252" s="77"/>
      <c r="DM252" s="92"/>
    </row>
    <row r="253" spans="2:117" ht="15.75" customHeight="1" x14ac:dyDescent="0.25">
      <c r="B253" s="77"/>
      <c r="C253" s="77"/>
      <c r="D253" s="77"/>
      <c r="E253" s="77"/>
      <c r="F253" s="77"/>
      <c r="G253" s="3"/>
      <c r="H253" s="3"/>
      <c r="I253" s="3"/>
      <c r="J253" s="3"/>
      <c r="K253" s="3"/>
      <c r="L253" s="3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  <c r="AA253" s="77"/>
      <c r="AB253" s="77"/>
      <c r="AC253" s="77"/>
      <c r="AD253" s="77"/>
      <c r="AE253" s="77"/>
      <c r="AF253" s="77"/>
      <c r="AG253" s="77"/>
      <c r="AH253" s="77"/>
      <c r="AI253" s="77"/>
      <c r="AJ253" s="77"/>
      <c r="AK253" s="77"/>
      <c r="AL253" s="77"/>
      <c r="AM253" s="77"/>
      <c r="AN253" s="77"/>
      <c r="AO253" s="77"/>
      <c r="AP253" s="77"/>
      <c r="AQ253" s="77"/>
      <c r="AR253" s="77"/>
      <c r="AS253" s="77"/>
      <c r="AT253" s="77"/>
      <c r="AU253" s="77"/>
      <c r="AV253" s="77"/>
      <c r="AW253" s="77"/>
      <c r="AX253" s="77"/>
      <c r="AY253" s="77"/>
      <c r="AZ253" s="77"/>
      <c r="BA253" s="77"/>
      <c r="BB253" s="77"/>
      <c r="BC253" s="77"/>
      <c r="BD253" s="77"/>
      <c r="BE253" s="77"/>
      <c r="BF253" s="77"/>
      <c r="BG253" s="77"/>
      <c r="BH253" s="77"/>
      <c r="BI253" s="77"/>
      <c r="BJ253" s="77"/>
      <c r="BK253" s="77"/>
      <c r="BL253" s="77"/>
      <c r="BM253" s="77"/>
      <c r="BN253" s="77"/>
      <c r="BO253" s="77"/>
      <c r="BP253" s="77"/>
      <c r="BQ253" s="77"/>
      <c r="BR253" s="77"/>
      <c r="BS253" s="77"/>
      <c r="BT253" s="77"/>
      <c r="BU253" s="77"/>
      <c r="BV253" s="77"/>
      <c r="BW253" s="77"/>
      <c r="BX253" s="77"/>
      <c r="BY253" s="77"/>
      <c r="BZ253" s="77"/>
      <c r="DM253" s="92"/>
    </row>
    <row r="254" spans="2:117" ht="15.75" customHeight="1" x14ac:dyDescent="0.25">
      <c r="B254" s="77"/>
      <c r="C254" s="77"/>
      <c r="D254" s="77"/>
      <c r="E254" s="77"/>
      <c r="F254" s="77"/>
      <c r="G254" s="3"/>
      <c r="H254" s="3"/>
      <c r="I254" s="3"/>
      <c r="J254" s="3"/>
      <c r="K254" s="3"/>
      <c r="L254" s="3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  <c r="AA254" s="77"/>
      <c r="AB254" s="77"/>
      <c r="AC254" s="77"/>
      <c r="AD254" s="77"/>
      <c r="AE254" s="77"/>
      <c r="AF254" s="77"/>
      <c r="AG254" s="77"/>
      <c r="AH254" s="77"/>
      <c r="AI254" s="77"/>
      <c r="AJ254" s="77"/>
      <c r="AK254" s="77"/>
      <c r="AL254" s="77"/>
      <c r="AM254" s="77"/>
      <c r="AN254" s="77"/>
      <c r="AO254" s="77"/>
      <c r="AP254" s="77"/>
      <c r="AQ254" s="77"/>
      <c r="AR254" s="77"/>
      <c r="AS254" s="77"/>
      <c r="AT254" s="77"/>
      <c r="AU254" s="77"/>
      <c r="AV254" s="77"/>
      <c r="AW254" s="77"/>
      <c r="AX254" s="77"/>
      <c r="AY254" s="77"/>
      <c r="AZ254" s="77"/>
      <c r="BA254" s="77"/>
      <c r="BB254" s="77"/>
      <c r="BC254" s="77"/>
      <c r="BD254" s="77"/>
      <c r="BE254" s="77"/>
      <c r="BF254" s="77"/>
      <c r="BG254" s="77"/>
      <c r="BH254" s="77"/>
      <c r="BI254" s="77"/>
      <c r="BJ254" s="77"/>
      <c r="BK254" s="77"/>
      <c r="BL254" s="77"/>
      <c r="BM254" s="77"/>
      <c r="BN254" s="77"/>
      <c r="BO254" s="77"/>
      <c r="BP254" s="77"/>
      <c r="BQ254" s="77"/>
      <c r="BR254" s="77"/>
      <c r="BS254" s="77"/>
      <c r="BT254" s="77"/>
      <c r="BU254" s="77"/>
      <c r="BV254" s="77"/>
      <c r="BW254" s="77"/>
      <c r="BX254" s="77"/>
      <c r="BY254" s="77"/>
      <c r="BZ254" s="77"/>
      <c r="DM254" s="92"/>
    </row>
    <row r="255" spans="2:117" ht="15.75" customHeight="1" x14ac:dyDescent="0.25">
      <c r="B255" s="77"/>
      <c r="C255" s="77"/>
      <c r="D255" s="77"/>
      <c r="E255" s="77"/>
      <c r="F255" s="77"/>
      <c r="G255" s="3"/>
      <c r="H255" s="3"/>
      <c r="I255" s="3"/>
      <c r="J255" s="3"/>
      <c r="K255" s="3"/>
      <c r="L255" s="3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  <c r="AC255" s="77"/>
      <c r="AD255" s="77"/>
      <c r="AE255" s="77"/>
      <c r="AF255" s="77"/>
      <c r="AG255" s="77"/>
      <c r="AH255" s="77"/>
      <c r="AI255" s="77"/>
      <c r="AJ255" s="77"/>
      <c r="AK255" s="77"/>
      <c r="AL255" s="77"/>
      <c r="AM255" s="77"/>
      <c r="AN255" s="77"/>
      <c r="AO255" s="77"/>
      <c r="AP255" s="77"/>
      <c r="AQ255" s="77"/>
      <c r="AR255" s="77"/>
      <c r="AS255" s="77"/>
      <c r="AT255" s="77"/>
      <c r="AU255" s="77"/>
      <c r="AV255" s="77"/>
      <c r="AW255" s="77"/>
      <c r="AX255" s="77"/>
      <c r="AY255" s="77"/>
      <c r="AZ255" s="77"/>
      <c r="BA255" s="77"/>
      <c r="BB255" s="77"/>
      <c r="BC255" s="77"/>
      <c r="BD255" s="77"/>
      <c r="BE255" s="77"/>
      <c r="BF255" s="77"/>
      <c r="BG255" s="77"/>
      <c r="BH255" s="77"/>
      <c r="BI255" s="77"/>
      <c r="BJ255" s="77"/>
      <c r="BK255" s="77"/>
      <c r="BL255" s="77"/>
      <c r="BM255" s="77"/>
      <c r="BN255" s="77"/>
      <c r="BO255" s="77"/>
      <c r="BP255" s="77"/>
      <c r="BQ255" s="77"/>
      <c r="BR255" s="77"/>
      <c r="BS255" s="77"/>
      <c r="BT255" s="77"/>
      <c r="BU255" s="77"/>
      <c r="BV255" s="77"/>
      <c r="BW255" s="77"/>
      <c r="BX255" s="77"/>
      <c r="BY255" s="77"/>
      <c r="BZ255" s="77"/>
      <c r="DM255" s="92"/>
    </row>
    <row r="256" spans="2:117" ht="15.75" customHeight="1" x14ac:dyDescent="0.25">
      <c r="B256" s="77"/>
      <c r="C256" s="77"/>
      <c r="D256" s="77"/>
      <c r="E256" s="77"/>
      <c r="F256" s="77"/>
      <c r="G256" s="3"/>
      <c r="H256" s="3"/>
      <c r="I256" s="3"/>
      <c r="J256" s="3"/>
      <c r="K256" s="3"/>
      <c r="L256" s="3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  <c r="AA256" s="77"/>
      <c r="AB256" s="77"/>
      <c r="AC256" s="77"/>
      <c r="AD256" s="77"/>
      <c r="AE256" s="77"/>
      <c r="AF256" s="77"/>
      <c r="AG256" s="77"/>
      <c r="AH256" s="77"/>
      <c r="AI256" s="77"/>
      <c r="AJ256" s="77"/>
      <c r="AK256" s="77"/>
      <c r="AL256" s="77"/>
      <c r="AM256" s="77"/>
      <c r="AN256" s="77"/>
      <c r="AO256" s="77"/>
      <c r="AP256" s="77"/>
      <c r="AQ256" s="77"/>
      <c r="AR256" s="77"/>
      <c r="AS256" s="77"/>
      <c r="AT256" s="77"/>
      <c r="AU256" s="77"/>
      <c r="AV256" s="77"/>
      <c r="AW256" s="77"/>
      <c r="AX256" s="77"/>
      <c r="AY256" s="77"/>
      <c r="AZ256" s="77"/>
      <c r="BA256" s="77"/>
      <c r="BB256" s="77"/>
      <c r="BC256" s="77"/>
      <c r="BD256" s="77"/>
      <c r="BE256" s="77"/>
      <c r="BF256" s="77"/>
      <c r="BG256" s="77"/>
      <c r="BH256" s="77"/>
      <c r="BI256" s="77"/>
      <c r="BJ256" s="77"/>
      <c r="BK256" s="77"/>
      <c r="BL256" s="77"/>
      <c r="BM256" s="77"/>
      <c r="BN256" s="77"/>
      <c r="BO256" s="77"/>
      <c r="BP256" s="77"/>
      <c r="BQ256" s="77"/>
      <c r="BR256" s="77"/>
      <c r="BS256" s="77"/>
      <c r="BT256" s="77"/>
      <c r="BU256" s="77"/>
      <c r="BV256" s="77"/>
      <c r="BW256" s="77"/>
      <c r="BX256" s="77"/>
      <c r="BY256" s="77"/>
      <c r="BZ256" s="77"/>
      <c r="DM256" s="92"/>
    </row>
    <row r="257" spans="2:117" ht="15.75" customHeight="1" x14ac:dyDescent="0.25">
      <c r="B257" s="77"/>
      <c r="C257" s="77"/>
      <c r="D257" s="77"/>
      <c r="E257" s="77"/>
      <c r="F257" s="77"/>
      <c r="G257" s="3"/>
      <c r="H257" s="3"/>
      <c r="I257" s="3"/>
      <c r="J257" s="3"/>
      <c r="K257" s="3"/>
      <c r="L257" s="3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  <c r="AA257" s="77"/>
      <c r="AB257" s="77"/>
      <c r="AC257" s="77"/>
      <c r="AD257" s="77"/>
      <c r="AE257" s="77"/>
      <c r="AF257" s="77"/>
      <c r="AG257" s="77"/>
      <c r="AH257" s="77"/>
      <c r="AI257" s="77"/>
      <c r="AJ257" s="77"/>
      <c r="AK257" s="77"/>
      <c r="AL257" s="77"/>
      <c r="AM257" s="77"/>
      <c r="AN257" s="77"/>
      <c r="AO257" s="77"/>
      <c r="AP257" s="77"/>
      <c r="AQ257" s="77"/>
      <c r="AR257" s="77"/>
      <c r="AS257" s="77"/>
      <c r="AT257" s="77"/>
      <c r="AU257" s="77"/>
      <c r="AV257" s="77"/>
      <c r="AW257" s="77"/>
      <c r="AX257" s="77"/>
      <c r="AY257" s="77"/>
      <c r="AZ257" s="77"/>
      <c r="BA257" s="77"/>
      <c r="BB257" s="77"/>
      <c r="BC257" s="77"/>
      <c r="BD257" s="77"/>
      <c r="BE257" s="77"/>
      <c r="BF257" s="77"/>
      <c r="BG257" s="77"/>
      <c r="BH257" s="77"/>
      <c r="BI257" s="77"/>
      <c r="BJ257" s="77"/>
      <c r="BK257" s="77"/>
      <c r="BL257" s="77"/>
      <c r="BM257" s="77"/>
      <c r="BN257" s="77"/>
      <c r="BO257" s="77"/>
      <c r="BP257" s="77"/>
      <c r="BQ257" s="77"/>
      <c r="BR257" s="77"/>
      <c r="BS257" s="77"/>
      <c r="BT257" s="77"/>
      <c r="BU257" s="77"/>
      <c r="BV257" s="77"/>
      <c r="BW257" s="77"/>
      <c r="BX257" s="77"/>
      <c r="BY257" s="77"/>
      <c r="BZ257" s="77"/>
      <c r="DM257" s="92"/>
    </row>
    <row r="258" spans="2:117" ht="15.75" customHeight="1" x14ac:dyDescent="0.25">
      <c r="B258" s="77"/>
      <c r="C258" s="77"/>
      <c r="D258" s="77"/>
      <c r="E258" s="77"/>
      <c r="F258" s="77"/>
      <c r="G258" s="3"/>
      <c r="H258" s="3"/>
      <c r="I258" s="3"/>
      <c r="J258" s="3"/>
      <c r="K258" s="3"/>
      <c r="L258" s="3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  <c r="AA258" s="77"/>
      <c r="AB258" s="77"/>
      <c r="AC258" s="77"/>
      <c r="AD258" s="77"/>
      <c r="AE258" s="77"/>
      <c r="AF258" s="77"/>
      <c r="AG258" s="77"/>
      <c r="AH258" s="77"/>
      <c r="AI258" s="77"/>
      <c r="AJ258" s="77"/>
      <c r="AK258" s="77"/>
      <c r="AL258" s="77"/>
      <c r="AM258" s="77"/>
      <c r="AN258" s="77"/>
      <c r="AO258" s="77"/>
      <c r="AP258" s="77"/>
      <c r="AQ258" s="77"/>
      <c r="AR258" s="77"/>
      <c r="AS258" s="77"/>
      <c r="AT258" s="77"/>
      <c r="AU258" s="77"/>
      <c r="AV258" s="77"/>
      <c r="AW258" s="77"/>
      <c r="AX258" s="77"/>
      <c r="AY258" s="77"/>
      <c r="AZ258" s="77"/>
      <c r="BA258" s="77"/>
      <c r="BB258" s="77"/>
      <c r="BC258" s="77"/>
      <c r="BD258" s="77"/>
      <c r="BE258" s="77"/>
      <c r="BF258" s="77"/>
      <c r="BG258" s="77"/>
      <c r="BH258" s="77"/>
      <c r="BI258" s="77"/>
      <c r="BJ258" s="77"/>
      <c r="BK258" s="77"/>
      <c r="BL258" s="77"/>
      <c r="BM258" s="77"/>
      <c r="BN258" s="77"/>
      <c r="BO258" s="77"/>
      <c r="BP258" s="77"/>
      <c r="BQ258" s="77"/>
      <c r="BR258" s="77"/>
      <c r="BS258" s="77"/>
      <c r="BT258" s="77"/>
      <c r="BU258" s="77"/>
      <c r="BV258" s="77"/>
      <c r="BW258" s="77"/>
      <c r="BX258" s="77"/>
      <c r="BY258" s="77"/>
      <c r="BZ258" s="77"/>
      <c r="DM258" s="92"/>
    </row>
    <row r="259" spans="2:117" ht="15.75" customHeight="1" x14ac:dyDescent="0.25">
      <c r="B259" s="77"/>
      <c r="C259" s="77"/>
      <c r="D259" s="77"/>
      <c r="E259" s="77"/>
      <c r="F259" s="77"/>
      <c r="G259" s="3"/>
      <c r="H259" s="3"/>
      <c r="I259" s="3"/>
      <c r="J259" s="3"/>
      <c r="K259" s="3"/>
      <c r="L259" s="3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  <c r="AA259" s="77"/>
      <c r="AB259" s="77"/>
      <c r="AC259" s="77"/>
      <c r="AD259" s="77"/>
      <c r="AE259" s="77"/>
      <c r="AF259" s="77"/>
      <c r="AG259" s="77"/>
      <c r="AH259" s="77"/>
      <c r="AI259" s="77"/>
      <c r="AJ259" s="77"/>
      <c r="AK259" s="77"/>
      <c r="AL259" s="77"/>
      <c r="AM259" s="77"/>
      <c r="AN259" s="77"/>
      <c r="AO259" s="77"/>
      <c r="AP259" s="77"/>
      <c r="AQ259" s="77"/>
      <c r="AR259" s="77"/>
      <c r="AS259" s="77"/>
      <c r="AT259" s="77"/>
      <c r="AU259" s="77"/>
      <c r="AV259" s="77"/>
      <c r="AW259" s="77"/>
      <c r="AX259" s="77"/>
      <c r="AY259" s="77"/>
      <c r="AZ259" s="77"/>
      <c r="BA259" s="77"/>
      <c r="BB259" s="77"/>
      <c r="BC259" s="77"/>
      <c r="BD259" s="77"/>
      <c r="BE259" s="77"/>
      <c r="BF259" s="77"/>
      <c r="BG259" s="77"/>
      <c r="BH259" s="77"/>
      <c r="BI259" s="77"/>
      <c r="BJ259" s="77"/>
      <c r="BK259" s="77"/>
      <c r="BL259" s="77"/>
      <c r="BM259" s="77"/>
      <c r="BN259" s="77"/>
      <c r="BO259" s="77"/>
      <c r="BP259" s="77"/>
      <c r="BQ259" s="77"/>
      <c r="BR259" s="77"/>
      <c r="BS259" s="77"/>
      <c r="BT259" s="77"/>
      <c r="BU259" s="77"/>
      <c r="BV259" s="77"/>
      <c r="BW259" s="77"/>
      <c r="BX259" s="77"/>
      <c r="BY259" s="77"/>
      <c r="BZ259" s="77"/>
      <c r="DM259" s="92"/>
    </row>
    <row r="260" spans="2:117" ht="15.75" customHeight="1" x14ac:dyDescent="0.25">
      <c r="B260" s="77"/>
      <c r="C260" s="77"/>
      <c r="D260" s="77"/>
      <c r="E260" s="77"/>
      <c r="F260" s="77"/>
      <c r="G260" s="3"/>
      <c r="H260" s="3"/>
      <c r="I260" s="3"/>
      <c r="J260" s="3"/>
      <c r="K260" s="3"/>
      <c r="L260" s="3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  <c r="AA260" s="77"/>
      <c r="AB260" s="77"/>
      <c r="AC260" s="77"/>
      <c r="AD260" s="77"/>
      <c r="AE260" s="77"/>
      <c r="AF260" s="77"/>
      <c r="AG260" s="77"/>
      <c r="AH260" s="77"/>
      <c r="AI260" s="77"/>
      <c r="AJ260" s="77"/>
      <c r="AK260" s="77"/>
      <c r="AL260" s="77"/>
      <c r="AM260" s="77"/>
      <c r="AN260" s="77"/>
      <c r="AO260" s="77"/>
      <c r="AP260" s="77"/>
      <c r="AQ260" s="77"/>
      <c r="AR260" s="77"/>
      <c r="AS260" s="77"/>
      <c r="AT260" s="77"/>
      <c r="AU260" s="77"/>
      <c r="AV260" s="77"/>
      <c r="AW260" s="77"/>
      <c r="AX260" s="77"/>
      <c r="AY260" s="77"/>
      <c r="AZ260" s="77"/>
      <c r="BA260" s="77"/>
      <c r="BB260" s="77"/>
      <c r="BC260" s="77"/>
      <c r="BD260" s="77"/>
      <c r="BE260" s="77"/>
      <c r="BF260" s="77"/>
      <c r="BG260" s="77"/>
      <c r="BH260" s="77"/>
      <c r="BI260" s="77"/>
      <c r="BJ260" s="77"/>
      <c r="BK260" s="77"/>
      <c r="BL260" s="77"/>
      <c r="BM260" s="77"/>
      <c r="BN260" s="77"/>
      <c r="BO260" s="77"/>
      <c r="BP260" s="77"/>
      <c r="BQ260" s="77"/>
      <c r="BR260" s="77"/>
      <c r="BS260" s="77"/>
      <c r="BT260" s="77"/>
      <c r="BU260" s="77"/>
      <c r="BV260" s="77"/>
      <c r="BW260" s="77"/>
      <c r="BX260" s="77"/>
      <c r="BY260" s="77"/>
      <c r="BZ260" s="77"/>
      <c r="DM260" s="92"/>
    </row>
    <row r="261" spans="2:117" ht="15.75" customHeight="1" x14ac:dyDescent="0.25">
      <c r="B261" s="77"/>
      <c r="C261" s="77"/>
      <c r="D261" s="77"/>
      <c r="E261" s="77"/>
      <c r="F261" s="77"/>
      <c r="G261" s="3"/>
      <c r="H261" s="3"/>
      <c r="I261" s="3"/>
      <c r="J261" s="3"/>
      <c r="K261" s="3"/>
      <c r="L261" s="3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  <c r="AA261" s="77"/>
      <c r="AB261" s="77"/>
      <c r="AC261" s="77"/>
      <c r="AD261" s="77"/>
      <c r="AE261" s="77"/>
      <c r="AF261" s="77"/>
      <c r="AG261" s="77"/>
      <c r="AH261" s="77"/>
      <c r="AI261" s="77"/>
      <c r="AJ261" s="77"/>
      <c r="AK261" s="77"/>
      <c r="AL261" s="77"/>
      <c r="AM261" s="77"/>
      <c r="AN261" s="77"/>
      <c r="AO261" s="77"/>
      <c r="AP261" s="77"/>
      <c r="AQ261" s="77"/>
      <c r="AR261" s="77"/>
      <c r="AS261" s="77"/>
      <c r="AT261" s="77"/>
      <c r="AU261" s="77"/>
      <c r="AV261" s="77"/>
      <c r="AW261" s="77"/>
      <c r="AX261" s="77"/>
      <c r="AY261" s="77"/>
      <c r="AZ261" s="77"/>
      <c r="BA261" s="77"/>
      <c r="BB261" s="77"/>
      <c r="BC261" s="77"/>
      <c r="BD261" s="77"/>
      <c r="BE261" s="77"/>
      <c r="BF261" s="77"/>
      <c r="BG261" s="77"/>
      <c r="BH261" s="77"/>
      <c r="BI261" s="77"/>
      <c r="BJ261" s="77"/>
      <c r="BK261" s="77"/>
      <c r="BL261" s="77"/>
      <c r="BM261" s="77"/>
      <c r="BN261" s="77"/>
      <c r="BO261" s="77"/>
      <c r="BP261" s="77"/>
      <c r="BQ261" s="77"/>
      <c r="BR261" s="77"/>
      <c r="BS261" s="77"/>
      <c r="BT261" s="77"/>
      <c r="BU261" s="77"/>
      <c r="BV261" s="77"/>
      <c r="BW261" s="77"/>
      <c r="BX261" s="77"/>
      <c r="BY261" s="77"/>
      <c r="BZ261" s="77"/>
      <c r="DM261" s="92"/>
    </row>
    <row r="262" spans="2:117" ht="15.75" customHeight="1" x14ac:dyDescent="0.25">
      <c r="B262" s="77"/>
      <c r="C262" s="77"/>
      <c r="D262" s="77"/>
      <c r="E262" s="77"/>
      <c r="F262" s="77"/>
      <c r="G262" s="3"/>
      <c r="H262" s="3"/>
      <c r="I262" s="3"/>
      <c r="J262" s="3"/>
      <c r="K262" s="3"/>
      <c r="L262" s="3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  <c r="AA262" s="77"/>
      <c r="AB262" s="77"/>
      <c r="AC262" s="77"/>
      <c r="AD262" s="77"/>
      <c r="AE262" s="77"/>
      <c r="AF262" s="77"/>
      <c r="AG262" s="77"/>
      <c r="AH262" s="77"/>
      <c r="AI262" s="77"/>
      <c r="AJ262" s="77"/>
      <c r="AK262" s="77"/>
      <c r="AL262" s="77"/>
      <c r="AM262" s="77"/>
      <c r="AN262" s="77"/>
      <c r="AO262" s="77"/>
      <c r="AP262" s="77"/>
      <c r="AQ262" s="77"/>
      <c r="AR262" s="77"/>
      <c r="AS262" s="77"/>
      <c r="AT262" s="77"/>
      <c r="AU262" s="77"/>
      <c r="AV262" s="77"/>
      <c r="AW262" s="77"/>
      <c r="AX262" s="77"/>
      <c r="AY262" s="77"/>
      <c r="AZ262" s="77"/>
      <c r="BA262" s="77"/>
      <c r="BB262" s="77"/>
      <c r="BC262" s="77"/>
      <c r="BD262" s="77"/>
      <c r="BE262" s="77"/>
      <c r="BF262" s="77"/>
      <c r="BG262" s="77"/>
      <c r="BH262" s="77"/>
      <c r="BI262" s="77"/>
      <c r="BJ262" s="77"/>
      <c r="BK262" s="77"/>
      <c r="BL262" s="77"/>
      <c r="BM262" s="77"/>
      <c r="BN262" s="77"/>
      <c r="BO262" s="77"/>
      <c r="BP262" s="77"/>
      <c r="BQ262" s="77"/>
      <c r="BR262" s="77"/>
      <c r="BS262" s="77"/>
      <c r="BT262" s="77"/>
      <c r="BU262" s="77"/>
      <c r="BV262" s="77"/>
      <c r="BW262" s="77"/>
      <c r="BX262" s="77"/>
      <c r="BY262" s="77"/>
      <c r="BZ262" s="77"/>
      <c r="DM262" s="92"/>
    </row>
    <row r="263" spans="2:117" ht="15.75" customHeight="1" x14ac:dyDescent="0.25">
      <c r="B263" s="77"/>
      <c r="C263" s="77"/>
      <c r="D263" s="77"/>
      <c r="E263" s="77"/>
      <c r="F263" s="77"/>
      <c r="G263" s="3"/>
      <c r="H263" s="3"/>
      <c r="I263" s="3"/>
      <c r="J263" s="3"/>
      <c r="K263" s="3"/>
      <c r="L263" s="3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  <c r="AA263" s="77"/>
      <c r="AB263" s="77"/>
      <c r="AC263" s="77"/>
      <c r="AD263" s="77"/>
      <c r="AE263" s="77"/>
      <c r="AF263" s="77"/>
      <c r="AG263" s="77"/>
      <c r="AH263" s="77"/>
      <c r="AI263" s="77"/>
      <c r="AJ263" s="77"/>
      <c r="AK263" s="77"/>
      <c r="AL263" s="77"/>
      <c r="AM263" s="77"/>
      <c r="AN263" s="77"/>
      <c r="AO263" s="77"/>
      <c r="AP263" s="77"/>
      <c r="AQ263" s="77"/>
      <c r="AR263" s="77"/>
      <c r="AS263" s="77"/>
      <c r="AT263" s="77"/>
      <c r="AU263" s="77"/>
      <c r="AV263" s="77"/>
      <c r="AW263" s="77"/>
      <c r="AX263" s="77"/>
      <c r="AY263" s="77"/>
      <c r="AZ263" s="77"/>
      <c r="BA263" s="77"/>
      <c r="BB263" s="77"/>
      <c r="BC263" s="77"/>
      <c r="BD263" s="77"/>
      <c r="BE263" s="77"/>
      <c r="BF263" s="77"/>
      <c r="BG263" s="77"/>
      <c r="BH263" s="77"/>
      <c r="BI263" s="77"/>
      <c r="BJ263" s="77"/>
      <c r="BK263" s="77"/>
      <c r="BL263" s="77"/>
      <c r="BM263" s="77"/>
      <c r="BN263" s="77"/>
      <c r="BO263" s="77"/>
      <c r="BP263" s="77"/>
      <c r="BQ263" s="77"/>
      <c r="BR263" s="77"/>
      <c r="BS263" s="77"/>
      <c r="BT263" s="77"/>
      <c r="BU263" s="77"/>
      <c r="BV263" s="77"/>
      <c r="BW263" s="77"/>
      <c r="BX263" s="77"/>
      <c r="BY263" s="77"/>
      <c r="BZ263" s="77"/>
      <c r="DM263" s="92"/>
    </row>
    <row r="264" spans="2:117" ht="15.75" customHeight="1" x14ac:dyDescent="0.25">
      <c r="B264" s="77"/>
      <c r="C264" s="77"/>
      <c r="D264" s="77"/>
      <c r="E264" s="77"/>
      <c r="F264" s="77"/>
      <c r="G264" s="3"/>
      <c r="H264" s="3"/>
      <c r="I264" s="3"/>
      <c r="J264" s="3"/>
      <c r="K264" s="3"/>
      <c r="L264" s="3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  <c r="AA264" s="77"/>
      <c r="AB264" s="77"/>
      <c r="AC264" s="77"/>
      <c r="AD264" s="77"/>
      <c r="AE264" s="77"/>
      <c r="AF264" s="77"/>
      <c r="AG264" s="77"/>
      <c r="AH264" s="77"/>
      <c r="AI264" s="77"/>
      <c r="AJ264" s="77"/>
      <c r="AK264" s="77"/>
      <c r="AL264" s="77"/>
      <c r="AM264" s="77"/>
      <c r="AN264" s="77"/>
      <c r="AO264" s="77"/>
      <c r="AP264" s="77"/>
      <c r="AQ264" s="77"/>
      <c r="AR264" s="77"/>
      <c r="AS264" s="77"/>
      <c r="AT264" s="77"/>
      <c r="AU264" s="77"/>
      <c r="AV264" s="77"/>
      <c r="AW264" s="77"/>
      <c r="AX264" s="77"/>
      <c r="AY264" s="77"/>
      <c r="AZ264" s="77"/>
      <c r="BA264" s="77"/>
      <c r="BB264" s="77"/>
      <c r="BC264" s="77"/>
      <c r="BD264" s="77"/>
      <c r="BE264" s="77"/>
      <c r="BF264" s="77"/>
      <c r="BG264" s="77"/>
      <c r="BH264" s="77"/>
      <c r="BI264" s="77"/>
      <c r="BJ264" s="77"/>
      <c r="BK264" s="77"/>
      <c r="BL264" s="77"/>
      <c r="BM264" s="77"/>
      <c r="BN264" s="77"/>
      <c r="BO264" s="77"/>
      <c r="BP264" s="77"/>
      <c r="BQ264" s="77"/>
      <c r="BR264" s="77"/>
      <c r="BS264" s="77"/>
      <c r="BT264" s="77"/>
      <c r="BU264" s="77"/>
      <c r="BV264" s="77"/>
      <c r="BW264" s="77"/>
      <c r="BX264" s="77"/>
      <c r="BY264" s="77"/>
      <c r="BZ264" s="77"/>
      <c r="DM264" s="92"/>
    </row>
    <row r="265" spans="2:117" ht="15.75" customHeight="1" x14ac:dyDescent="0.25">
      <c r="B265" s="77"/>
      <c r="C265" s="77"/>
      <c r="D265" s="77"/>
      <c r="E265" s="77"/>
      <c r="F265" s="77"/>
      <c r="G265" s="3"/>
      <c r="H265" s="3"/>
      <c r="I265" s="3"/>
      <c r="J265" s="3"/>
      <c r="K265" s="3"/>
      <c r="L265" s="3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  <c r="AA265" s="77"/>
      <c r="AB265" s="77"/>
      <c r="AC265" s="77"/>
      <c r="AD265" s="77"/>
      <c r="AE265" s="77"/>
      <c r="AF265" s="77"/>
      <c r="AG265" s="77"/>
      <c r="AH265" s="77"/>
      <c r="AI265" s="77"/>
      <c r="AJ265" s="77"/>
      <c r="AK265" s="77"/>
      <c r="AL265" s="77"/>
      <c r="AM265" s="77"/>
      <c r="AN265" s="77"/>
      <c r="AO265" s="77"/>
      <c r="AP265" s="77"/>
      <c r="AQ265" s="77"/>
      <c r="AR265" s="77"/>
      <c r="AS265" s="77"/>
      <c r="AT265" s="77"/>
      <c r="AU265" s="77"/>
      <c r="AV265" s="77"/>
      <c r="AW265" s="77"/>
      <c r="AX265" s="77"/>
      <c r="AY265" s="77"/>
      <c r="AZ265" s="77"/>
      <c r="BA265" s="77"/>
      <c r="BB265" s="77"/>
      <c r="BC265" s="77"/>
      <c r="BD265" s="77"/>
      <c r="BE265" s="77"/>
      <c r="BF265" s="77"/>
      <c r="BG265" s="77"/>
      <c r="BH265" s="77"/>
      <c r="BI265" s="77"/>
      <c r="BJ265" s="77"/>
      <c r="BK265" s="77"/>
      <c r="BL265" s="77"/>
      <c r="BM265" s="77"/>
      <c r="BN265" s="77"/>
      <c r="BO265" s="77"/>
      <c r="BP265" s="77"/>
      <c r="BQ265" s="77"/>
      <c r="BR265" s="77"/>
      <c r="BS265" s="77"/>
      <c r="BT265" s="77"/>
      <c r="BU265" s="77"/>
      <c r="BV265" s="77"/>
      <c r="BW265" s="77"/>
      <c r="BX265" s="77"/>
      <c r="BY265" s="77"/>
      <c r="BZ265" s="77"/>
      <c r="DM265" s="92"/>
    </row>
    <row r="266" spans="2:117" ht="15.75" customHeight="1" x14ac:dyDescent="0.25">
      <c r="B266" s="77"/>
      <c r="C266" s="77"/>
      <c r="D266" s="77"/>
      <c r="E266" s="77"/>
      <c r="F266" s="77"/>
      <c r="G266" s="3"/>
      <c r="H266" s="3"/>
      <c r="I266" s="3"/>
      <c r="J266" s="3"/>
      <c r="K266" s="3"/>
      <c r="L266" s="3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  <c r="AA266" s="77"/>
      <c r="AB266" s="77"/>
      <c r="AC266" s="77"/>
      <c r="AD266" s="77"/>
      <c r="AE266" s="77"/>
      <c r="AF266" s="77"/>
      <c r="AG266" s="77"/>
      <c r="AH266" s="77"/>
      <c r="AI266" s="77"/>
      <c r="AJ266" s="77"/>
      <c r="AK266" s="77"/>
      <c r="AL266" s="77"/>
      <c r="AM266" s="77"/>
      <c r="AN266" s="77"/>
      <c r="AO266" s="77"/>
      <c r="AP266" s="77"/>
      <c r="AQ266" s="77"/>
      <c r="AR266" s="77"/>
      <c r="AS266" s="77"/>
      <c r="AT266" s="77"/>
      <c r="AU266" s="77"/>
      <c r="AV266" s="77"/>
      <c r="AW266" s="77"/>
      <c r="AX266" s="77"/>
      <c r="AY266" s="77"/>
      <c r="AZ266" s="77"/>
      <c r="BA266" s="77"/>
      <c r="BB266" s="77"/>
      <c r="BC266" s="77"/>
      <c r="BD266" s="77"/>
      <c r="BE266" s="77"/>
      <c r="BF266" s="77"/>
      <c r="BG266" s="77"/>
      <c r="BH266" s="77"/>
      <c r="BI266" s="77"/>
      <c r="BJ266" s="77"/>
      <c r="BK266" s="77"/>
      <c r="BL266" s="77"/>
      <c r="BM266" s="77"/>
      <c r="BN266" s="77"/>
      <c r="BO266" s="77"/>
      <c r="BP266" s="77"/>
      <c r="BQ266" s="77"/>
      <c r="BR266" s="77"/>
      <c r="BS266" s="77"/>
      <c r="BT266" s="77"/>
      <c r="BU266" s="77"/>
      <c r="BV266" s="77"/>
      <c r="BW266" s="77"/>
      <c r="BX266" s="77"/>
      <c r="BY266" s="77"/>
      <c r="BZ266" s="77"/>
      <c r="DM266" s="92"/>
    </row>
    <row r="267" spans="2:117" ht="15.75" customHeight="1" x14ac:dyDescent="0.25">
      <c r="B267" s="77"/>
      <c r="C267" s="77"/>
      <c r="D267" s="77"/>
      <c r="E267" s="77"/>
      <c r="F267" s="77"/>
      <c r="G267" s="3"/>
      <c r="H267" s="3"/>
      <c r="I267" s="3"/>
      <c r="J267" s="3"/>
      <c r="K267" s="3"/>
      <c r="L267" s="3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  <c r="AA267" s="77"/>
      <c r="AB267" s="77"/>
      <c r="AC267" s="77"/>
      <c r="AD267" s="77"/>
      <c r="AE267" s="77"/>
      <c r="AF267" s="77"/>
      <c r="AG267" s="77"/>
      <c r="AH267" s="77"/>
      <c r="AI267" s="77"/>
      <c r="AJ267" s="77"/>
      <c r="AK267" s="77"/>
      <c r="AL267" s="77"/>
      <c r="AM267" s="77"/>
      <c r="AN267" s="77"/>
      <c r="AO267" s="77"/>
      <c r="AP267" s="77"/>
      <c r="AQ267" s="77"/>
      <c r="AR267" s="77"/>
      <c r="AS267" s="77"/>
      <c r="AT267" s="77"/>
      <c r="AU267" s="77"/>
      <c r="AV267" s="77"/>
      <c r="AW267" s="77"/>
      <c r="AX267" s="77"/>
      <c r="AY267" s="77"/>
      <c r="AZ267" s="77"/>
      <c r="BA267" s="77"/>
      <c r="BB267" s="77"/>
      <c r="BC267" s="77"/>
      <c r="BD267" s="77"/>
      <c r="BE267" s="77"/>
      <c r="BF267" s="77"/>
      <c r="BG267" s="77"/>
      <c r="BH267" s="77"/>
      <c r="BI267" s="77"/>
      <c r="BJ267" s="77"/>
      <c r="BK267" s="77"/>
      <c r="BL267" s="77"/>
      <c r="BM267" s="77"/>
      <c r="BN267" s="77"/>
      <c r="BO267" s="77"/>
      <c r="BP267" s="77"/>
      <c r="BQ267" s="77"/>
      <c r="BR267" s="77"/>
      <c r="BS267" s="77"/>
      <c r="BT267" s="77"/>
      <c r="BU267" s="77"/>
      <c r="BV267" s="77"/>
      <c r="BW267" s="77"/>
      <c r="BX267" s="77"/>
      <c r="BY267" s="77"/>
      <c r="BZ267" s="77"/>
      <c r="DM267" s="92"/>
    </row>
    <row r="268" spans="2:117" ht="15.75" customHeight="1" x14ac:dyDescent="0.25">
      <c r="B268" s="77"/>
      <c r="C268" s="77"/>
      <c r="D268" s="77"/>
      <c r="E268" s="77"/>
      <c r="F268" s="77"/>
      <c r="G268" s="3"/>
      <c r="H268" s="3"/>
      <c r="I268" s="3"/>
      <c r="J268" s="3"/>
      <c r="K268" s="3"/>
      <c r="L268" s="3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  <c r="Z268" s="77"/>
      <c r="AA268" s="77"/>
      <c r="AB268" s="77"/>
      <c r="AC268" s="77"/>
      <c r="AD268" s="77"/>
      <c r="AE268" s="77"/>
      <c r="AF268" s="77"/>
      <c r="AG268" s="77"/>
      <c r="AH268" s="77"/>
      <c r="AI268" s="77"/>
      <c r="AJ268" s="77"/>
      <c r="AK268" s="77"/>
      <c r="AL268" s="77"/>
      <c r="AM268" s="77"/>
      <c r="AN268" s="77"/>
      <c r="AO268" s="77"/>
      <c r="AP268" s="77"/>
      <c r="AQ268" s="77"/>
      <c r="AR268" s="77"/>
      <c r="AS268" s="77"/>
      <c r="AT268" s="77"/>
      <c r="AU268" s="77"/>
      <c r="AV268" s="77"/>
      <c r="AW268" s="77"/>
      <c r="AX268" s="77"/>
      <c r="AY268" s="77"/>
      <c r="AZ268" s="77"/>
      <c r="BA268" s="77"/>
      <c r="BB268" s="77"/>
      <c r="BC268" s="77"/>
      <c r="BD268" s="77"/>
      <c r="BE268" s="77"/>
      <c r="BF268" s="77"/>
      <c r="BG268" s="77"/>
      <c r="BH268" s="77"/>
      <c r="BI268" s="77"/>
      <c r="BJ268" s="77"/>
      <c r="BK268" s="77"/>
      <c r="BL268" s="77"/>
      <c r="BM268" s="77"/>
      <c r="BN268" s="77"/>
      <c r="BO268" s="77"/>
      <c r="BP268" s="77"/>
      <c r="BQ268" s="77"/>
      <c r="BR268" s="77"/>
      <c r="BS268" s="77"/>
      <c r="BT268" s="77"/>
      <c r="BU268" s="77"/>
      <c r="BV268" s="77"/>
      <c r="BW268" s="77"/>
      <c r="BX268" s="77"/>
      <c r="BY268" s="77"/>
      <c r="BZ268" s="77"/>
      <c r="DM268" s="92"/>
    </row>
    <row r="269" spans="2:117" ht="15.75" customHeight="1" x14ac:dyDescent="0.25">
      <c r="B269" s="77"/>
      <c r="C269" s="77"/>
      <c r="D269" s="77"/>
      <c r="E269" s="77"/>
      <c r="F269" s="77"/>
      <c r="G269" s="3"/>
      <c r="H269" s="3"/>
      <c r="I269" s="3"/>
      <c r="J269" s="3"/>
      <c r="K269" s="3"/>
      <c r="L269" s="3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  <c r="AA269" s="77"/>
      <c r="AB269" s="77"/>
      <c r="AC269" s="77"/>
      <c r="AD269" s="77"/>
      <c r="AE269" s="77"/>
      <c r="AF269" s="77"/>
      <c r="AG269" s="77"/>
      <c r="AH269" s="77"/>
      <c r="AI269" s="77"/>
      <c r="AJ269" s="77"/>
      <c r="AK269" s="77"/>
      <c r="AL269" s="77"/>
      <c r="AM269" s="77"/>
      <c r="AN269" s="77"/>
      <c r="AO269" s="77"/>
      <c r="AP269" s="77"/>
      <c r="AQ269" s="77"/>
      <c r="AR269" s="77"/>
      <c r="AS269" s="77"/>
      <c r="AT269" s="77"/>
      <c r="AU269" s="77"/>
      <c r="AV269" s="77"/>
      <c r="AW269" s="77"/>
      <c r="AX269" s="77"/>
      <c r="AY269" s="77"/>
      <c r="AZ269" s="77"/>
      <c r="BA269" s="77"/>
      <c r="BB269" s="77"/>
      <c r="BC269" s="77"/>
      <c r="BD269" s="77"/>
      <c r="BE269" s="77"/>
      <c r="BF269" s="77"/>
      <c r="BG269" s="77"/>
      <c r="BH269" s="77"/>
      <c r="BI269" s="77"/>
      <c r="BJ269" s="77"/>
      <c r="BK269" s="77"/>
      <c r="BL269" s="77"/>
      <c r="BM269" s="77"/>
      <c r="BN269" s="77"/>
      <c r="BO269" s="77"/>
      <c r="BP269" s="77"/>
      <c r="BQ269" s="77"/>
      <c r="BR269" s="77"/>
      <c r="BS269" s="77"/>
      <c r="BT269" s="77"/>
      <c r="BU269" s="77"/>
      <c r="BV269" s="77"/>
      <c r="BW269" s="77"/>
      <c r="BX269" s="77"/>
      <c r="BY269" s="77"/>
      <c r="BZ269" s="77"/>
      <c r="DM269" s="92"/>
    </row>
    <row r="270" spans="2:117" ht="15.75" customHeight="1" x14ac:dyDescent="0.25">
      <c r="B270" s="77"/>
      <c r="C270" s="77"/>
      <c r="D270" s="77"/>
      <c r="E270" s="77"/>
      <c r="F270" s="77"/>
      <c r="G270" s="3"/>
      <c r="H270" s="3"/>
      <c r="I270" s="3"/>
      <c r="J270" s="3"/>
      <c r="K270" s="3"/>
      <c r="L270" s="3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  <c r="AA270" s="77"/>
      <c r="AB270" s="77"/>
      <c r="AC270" s="77"/>
      <c r="AD270" s="77"/>
      <c r="AE270" s="77"/>
      <c r="AF270" s="77"/>
      <c r="AG270" s="77"/>
      <c r="AH270" s="77"/>
      <c r="AI270" s="77"/>
      <c r="AJ270" s="77"/>
      <c r="AK270" s="77"/>
      <c r="AL270" s="77"/>
      <c r="AM270" s="77"/>
      <c r="AN270" s="77"/>
      <c r="AO270" s="77"/>
      <c r="AP270" s="77"/>
      <c r="AQ270" s="77"/>
      <c r="AR270" s="77"/>
      <c r="AS270" s="77"/>
      <c r="AT270" s="77"/>
      <c r="AU270" s="77"/>
      <c r="AV270" s="77"/>
      <c r="AW270" s="77"/>
      <c r="AX270" s="77"/>
      <c r="AY270" s="77"/>
      <c r="AZ270" s="77"/>
      <c r="BA270" s="77"/>
      <c r="BB270" s="77"/>
      <c r="BC270" s="77"/>
      <c r="BD270" s="77"/>
      <c r="BE270" s="77"/>
      <c r="BF270" s="77"/>
      <c r="BG270" s="77"/>
      <c r="BH270" s="77"/>
      <c r="BI270" s="77"/>
      <c r="BJ270" s="77"/>
      <c r="BK270" s="77"/>
      <c r="BL270" s="77"/>
      <c r="BM270" s="77"/>
      <c r="BN270" s="77"/>
      <c r="BO270" s="77"/>
      <c r="BP270" s="77"/>
      <c r="BQ270" s="77"/>
      <c r="BR270" s="77"/>
      <c r="BS270" s="77"/>
      <c r="BT270" s="77"/>
      <c r="BU270" s="77"/>
      <c r="BV270" s="77"/>
      <c r="BW270" s="77"/>
      <c r="BX270" s="77"/>
      <c r="BY270" s="77"/>
      <c r="BZ270" s="77"/>
      <c r="DM270" s="92"/>
    </row>
    <row r="271" spans="2:117" ht="15.75" customHeight="1" x14ac:dyDescent="0.25">
      <c r="B271" s="77"/>
      <c r="C271" s="77"/>
      <c r="D271" s="77"/>
      <c r="E271" s="77"/>
      <c r="F271" s="77"/>
      <c r="G271" s="3"/>
      <c r="H271" s="3"/>
      <c r="I271" s="3"/>
      <c r="J271" s="3"/>
      <c r="K271" s="3"/>
      <c r="L271" s="3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  <c r="AA271" s="77"/>
      <c r="AB271" s="77"/>
      <c r="AC271" s="77"/>
      <c r="AD271" s="77"/>
      <c r="AE271" s="77"/>
      <c r="AF271" s="77"/>
      <c r="AG271" s="77"/>
      <c r="AH271" s="77"/>
      <c r="AI271" s="77"/>
      <c r="AJ271" s="77"/>
      <c r="AK271" s="77"/>
      <c r="AL271" s="77"/>
      <c r="AM271" s="77"/>
      <c r="AN271" s="77"/>
      <c r="AO271" s="77"/>
      <c r="AP271" s="77"/>
      <c r="AQ271" s="77"/>
      <c r="AR271" s="77"/>
      <c r="AS271" s="77"/>
      <c r="AT271" s="77"/>
      <c r="AU271" s="77"/>
      <c r="AV271" s="77"/>
      <c r="AW271" s="77"/>
      <c r="AX271" s="77"/>
      <c r="AY271" s="77"/>
      <c r="AZ271" s="77"/>
      <c r="BA271" s="77"/>
      <c r="BB271" s="77"/>
      <c r="BC271" s="77"/>
      <c r="BD271" s="77"/>
      <c r="BE271" s="77"/>
      <c r="BF271" s="77"/>
      <c r="BG271" s="77"/>
      <c r="BH271" s="77"/>
      <c r="BI271" s="77"/>
      <c r="BJ271" s="77"/>
      <c r="BK271" s="77"/>
      <c r="BL271" s="77"/>
      <c r="BM271" s="77"/>
      <c r="BN271" s="77"/>
      <c r="BO271" s="77"/>
      <c r="BP271" s="77"/>
      <c r="BQ271" s="77"/>
      <c r="BR271" s="77"/>
      <c r="BS271" s="77"/>
      <c r="BT271" s="77"/>
      <c r="BU271" s="77"/>
      <c r="BV271" s="77"/>
      <c r="BW271" s="77"/>
      <c r="BX271" s="77"/>
      <c r="BY271" s="77"/>
      <c r="BZ271" s="77"/>
      <c r="DM271" s="92"/>
    </row>
    <row r="272" spans="2:117" ht="15.75" customHeight="1" x14ac:dyDescent="0.25">
      <c r="B272" s="77"/>
      <c r="C272" s="77"/>
      <c r="D272" s="77"/>
      <c r="E272" s="77"/>
      <c r="F272" s="77"/>
      <c r="G272" s="3"/>
      <c r="H272" s="3"/>
      <c r="I272" s="3"/>
      <c r="J272" s="3"/>
      <c r="K272" s="3"/>
      <c r="L272" s="3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  <c r="AA272" s="77"/>
      <c r="AB272" s="77"/>
      <c r="AC272" s="77"/>
      <c r="AD272" s="77"/>
      <c r="AE272" s="77"/>
      <c r="AF272" s="77"/>
      <c r="AG272" s="77"/>
      <c r="AH272" s="77"/>
      <c r="AI272" s="77"/>
      <c r="AJ272" s="77"/>
      <c r="AK272" s="77"/>
      <c r="AL272" s="77"/>
      <c r="AM272" s="77"/>
      <c r="AN272" s="77"/>
      <c r="AO272" s="77"/>
      <c r="AP272" s="77"/>
      <c r="AQ272" s="77"/>
      <c r="AR272" s="77"/>
      <c r="AS272" s="77"/>
      <c r="AT272" s="77"/>
      <c r="AU272" s="77"/>
      <c r="AV272" s="77"/>
      <c r="AW272" s="77"/>
      <c r="AX272" s="77"/>
      <c r="AY272" s="77"/>
      <c r="AZ272" s="77"/>
      <c r="BA272" s="77"/>
      <c r="BB272" s="77"/>
      <c r="BC272" s="77"/>
      <c r="BD272" s="77"/>
      <c r="BE272" s="77"/>
      <c r="BF272" s="77"/>
      <c r="BG272" s="77"/>
      <c r="BH272" s="77"/>
      <c r="BI272" s="77"/>
      <c r="BJ272" s="77"/>
      <c r="BK272" s="77"/>
      <c r="BL272" s="77"/>
      <c r="BM272" s="77"/>
      <c r="BN272" s="77"/>
      <c r="BO272" s="77"/>
      <c r="BP272" s="77"/>
      <c r="BQ272" s="77"/>
      <c r="BR272" s="77"/>
      <c r="BS272" s="77"/>
      <c r="BT272" s="77"/>
      <c r="BU272" s="77"/>
      <c r="BV272" s="77"/>
      <c r="BW272" s="77"/>
      <c r="BX272" s="77"/>
      <c r="BY272" s="77"/>
      <c r="BZ272" s="77"/>
      <c r="DM272" s="92"/>
    </row>
    <row r="273" spans="2:117" ht="15.75" customHeight="1" x14ac:dyDescent="0.25">
      <c r="B273" s="77"/>
      <c r="C273" s="77"/>
      <c r="D273" s="77"/>
      <c r="E273" s="77"/>
      <c r="F273" s="77"/>
      <c r="G273" s="3"/>
      <c r="H273" s="3"/>
      <c r="I273" s="3"/>
      <c r="J273" s="3"/>
      <c r="K273" s="3"/>
      <c r="L273" s="3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  <c r="AA273" s="77"/>
      <c r="AB273" s="77"/>
      <c r="AC273" s="77"/>
      <c r="AD273" s="77"/>
      <c r="AE273" s="77"/>
      <c r="AF273" s="77"/>
      <c r="AG273" s="77"/>
      <c r="AH273" s="77"/>
      <c r="AI273" s="77"/>
      <c r="AJ273" s="77"/>
      <c r="AK273" s="77"/>
      <c r="AL273" s="77"/>
      <c r="AM273" s="77"/>
      <c r="AN273" s="77"/>
      <c r="AO273" s="77"/>
      <c r="AP273" s="77"/>
      <c r="AQ273" s="77"/>
      <c r="AR273" s="77"/>
      <c r="AS273" s="77"/>
      <c r="AT273" s="77"/>
      <c r="AU273" s="77"/>
      <c r="AV273" s="77"/>
      <c r="AW273" s="77"/>
      <c r="AX273" s="77"/>
      <c r="AY273" s="77"/>
      <c r="AZ273" s="77"/>
      <c r="BA273" s="77"/>
      <c r="BB273" s="77"/>
      <c r="BC273" s="77"/>
      <c r="BD273" s="77"/>
      <c r="BE273" s="77"/>
      <c r="BF273" s="77"/>
      <c r="BG273" s="77"/>
      <c r="BH273" s="77"/>
      <c r="BI273" s="77"/>
      <c r="BJ273" s="77"/>
      <c r="BK273" s="77"/>
      <c r="BL273" s="77"/>
      <c r="BM273" s="77"/>
      <c r="BN273" s="77"/>
      <c r="BO273" s="77"/>
      <c r="BP273" s="77"/>
      <c r="BQ273" s="77"/>
      <c r="BR273" s="77"/>
      <c r="BS273" s="77"/>
      <c r="BT273" s="77"/>
      <c r="BU273" s="77"/>
      <c r="BV273" s="77"/>
      <c r="BW273" s="77"/>
      <c r="BX273" s="77"/>
      <c r="BY273" s="77"/>
      <c r="BZ273" s="77"/>
      <c r="DM273" s="92"/>
    </row>
    <row r="274" spans="2:117" ht="15.75" customHeight="1" x14ac:dyDescent="0.25">
      <c r="B274" s="77"/>
      <c r="C274" s="77"/>
      <c r="D274" s="77"/>
      <c r="E274" s="77"/>
      <c r="F274" s="77"/>
      <c r="G274" s="3"/>
      <c r="H274" s="3"/>
      <c r="I274" s="3"/>
      <c r="J274" s="3"/>
      <c r="K274" s="3"/>
      <c r="L274" s="3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  <c r="AA274" s="77"/>
      <c r="AB274" s="77"/>
      <c r="AC274" s="77"/>
      <c r="AD274" s="77"/>
      <c r="AE274" s="77"/>
      <c r="AF274" s="77"/>
      <c r="AG274" s="77"/>
      <c r="AH274" s="77"/>
      <c r="AI274" s="77"/>
      <c r="AJ274" s="77"/>
      <c r="AK274" s="77"/>
      <c r="AL274" s="77"/>
      <c r="AM274" s="77"/>
      <c r="AN274" s="77"/>
      <c r="AO274" s="77"/>
      <c r="AP274" s="77"/>
      <c r="AQ274" s="77"/>
      <c r="AR274" s="77"/>
      <c r="AS274" s="77"/>
      <c r="AT274" s="77"/>
      <c r="AU274" s="77"/>
      <c r="AV274" s="77"/>
      <c r="AW274" s="77"/>
      <c r="AX274" s="77"/>
      <c r="AY274" s="77"/>
      <c r="AZ274" s="77"/>
      <c r="BA274" s="77"/>
      <c r="BB274" s="77"/>
      <c r="BC274" s="77"/>
      <c r="BD274" s="77"/>
      <c r="BE274" s="77"/>
      <c r="BF274" s="77"/>
      <c r="BG274" s="77"/>
      <c r="BH274" s="77"/>
      <c r="BI274" s="77"/>
      <c r="BJ274" s="77"/>
      <c r="BK274" s="77"/>
      <c r="BL274" s="77"/>
      <c r="BM274" s="77"/>
      <c r="BN274" s="77"/>
      <c r="BO274" s="77"/>
      <c r="BP274" s="77"/>
      <c r="BQ274" s="77"/>
      <c r="BR274" s="77"/>
      <c r="BS274" s="77"/>
      <c r="BT274" s="77"/>
      <c r="BU274" s="77"/>
      <c r="BV274" s="77"/>
      <c r="BW274" s="77"/>
      <c r="BX274" s="77"/>
      <c r="BY274" s="77"/>
      <c r="BZ274" s="77"/>
      <c r="DM274" s="92"/>
    </row>
    <row r="275" spans="2:117" ht="15.75" customHeight="1" x14ac:dyDescent="0.25">
      <c r="B275" s="77"/>
      <c r="C275" s="77"/>
      <c r="D275" s="77"/>
      <c r="E275" s="77"/>
      <c r="F275" s="77"/>
      <c r="G275" s="3"/>
      <c r="H275" s="3"/>
      <c r="I275" s="3"/>
      <c r="J275" s="3"/>
      <c r="K275" s="3"/>
      <c r="L275" s="3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  <c r="AA275" s="77"/>
      <c r="AB275" s="77"/>
      <c r="AC275" s="77"/>
      <c r="AD275" s="77"/>
      <c r="AE275" s="77"/>
      <c r="AF275" s="77"/>
      <c r="AG275" s="77"/>
      <c r="AH275" s="77"/>
      <c r="AI275" s="77"/>
      <c r="AJ275" s="77"/>
      <c r="AK275" s="77"/>
      <c r="AL275" s="77"/>
      <c r="AM275" s="77"/>
      <c r="AN275" s="77"/>
      <c r="AO275" s="77"/>
      <c r="AP275" s="77"/>
      <c r="AQ275" s="77"/>
      <c r="AR275" s="77"/>
      <c r="AS275" s="77"/>
      <c r="AT275" s="77"/>
      <c r="AU275" s="77"/>
      <c r="AV275" s="77"/>
      <c r="AW275" s="77"/>
      <c r="AX275" s="77"/>
      <c r="AY275" s="77"/>
      <c r="AZ275" s="77"/>
      <c r="BA275" s="77"/>
      <c r="BB275" s="77"/>
      <c r="BC275" s="77"/>
      <c r="BD275" s="77"/>
      <c r="BE275" s="77"/>
      <c r="BF275" s="77"/>
      <c r="BG275" s="77"/>
      <c r="BH275" s="77"/>
      <c r="BI275" s="77"/>
      <c r="BJ275" s="77"/>
      <c r="BK275" s="77"/>
      <c r="BL275" s="77"/>
      <c r="BM275" s="77"/>
      <c r="BN275" s="77"/>
      <c r="BO275" s="77"/>
      <c r="BP275" s="77"/>
      <c r="BQ275" s="77"/>
      <c r="BR275" s="77"/>
      <c r="BS275" s="77"/>
      <c r="BT275" s="77"/>
      <c r="BU275" s="77"/>
      <c r="BV275" s="77"/>
      <c r="BW275" s="77"/>
      <c r="BX275" s="77"/>
      <c r="BY275" s="77"/>
      <c r="BZ275" s="77"/>
      <c r="DM275" s="92"/>
    </row>
    <row r="276" spans="2:117" ht="15.75" customHeight="1" x14ac:dyDescent="0.25">
      <c r="B276" s="77"/>
      <c r="C276" s="77"/>
      <c r="D276" s="77"/>
      <c r="E276" s="77"/>
      <c r="F276" s="77"/>
      <c r="G276" s="3"/>
      <c r="H276" s="3"/>
      <c r="I276" s="3"/>
      <c r="J276" s="3"/>
      <c r="K276" s="3"/>
      <c r="L276" s="3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  <c r="AA276" s="77"/>
      <c r="AB276" s="77"/>
      <c r="AC276" s="77"/>
      <c r="AD276" s="77"/>
      <c r="AE276" s="77"/>
      <c r="AF276" s="77"/>
      <c r="AG276" s="77"/>
      <c r="AH276" s="77"/>
      <c r="AI276" s="77"/>
      <c r="AJ276" s="77"/>
      <c r="AK276" s="77"/>
      <c r="AL276" s="77"/>
      <c r="AM276" s="77"/>
      <c r="AN276" s="77"/>
      <c r="AO276" s="77"/>
      <c r="AP276" s="77"/>
      <c r="AQ276" s="77"/>
      <c r="AR276" s="77"/>
      <c r="AS276" s="77"/>
      <c r="AT276" s="77"/>
      <c r="AU276" s="77"/>
      <c r="AV276" s="77"/>
      <c r="AW276" s="77"/>
      <c r="AX276" s="77"/>
      <c r="AY276" s="77"/>
      <c r="AZ276" s="77"/>
      <c r="BA276" s="77"/>
      <c r="BB276" s="77"/>
      <c r="BC276" s="77"/>
      <c r="BD276" s="77"/>
      <c r="BE276" s="77"/>
      <c r="BF276" s="77"/>
      <c r="BG276" s="77"/>
      <c r="BH276" s="77"/>
      <c r="BI276" s="77"/>
      <c r="BJ276" s="77"/>
      <c r="BK276" s="77"/>
      <c r="BL276" s="77"/>
      <c r="BM276" s="77"/>
      <c r="BN276" s="77"/>
      <c r="BO276" s="77"/>
      <c r="BP276" s="77"/>
      <c r="BQ276" s="77"/>
      <c r="BR276" s="77"/>
      <c r="BS276" s="77"/>
      <c r="BT276" s="77"/>
      <c r="BU276" s="77"/>
      <c r="BV276" s="77"/>
      <c r="BW276" s="77"/>
      <c r="BX276" s="77"/>
      <c r="BY276" s="77"/>
      <c r="BZ276" s="77"/>
      <c r="DM276" s="92"/>
    </row>
    <row r="277" spans="2:117" ht="15.75" customHeight="1" x14ac:dyDescent="0.25">
      <c r="B277" s="77"/>
      <c r="C277" s="77"/>
      <c r="D277" s="77"/>
      <c r="E277" s="77"/>
      <c r="F277" s="77"/>
      <c r="G277" s="3"/>
      <c r="H277" s="3"/>
      <c r="I277" s="3"/>
      <c r="J277" s="3"/>
      <c r="K277" s="3"/>
      <c r="L277" s="3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  <c r="AA277" s="77"/>
      <c r="AB277" s="77"/>
      <c r="AC277" s="77"/>
      <c r="AD277" s="77"/>
      <c r="AE277" s="77"/>
      <c r="AF277" s="77"/>
      <c r="AG277" s="77"/>
      <c r="AH277" s="77"/>
      <c r="AI277" s="77"/>
      <c r="AJ277" s="77"/>
      <c r="AK277" s="77"/>
      <c r="AL277" s="77"/>
      <c r="AM277" s="77"/>
      <c r="AN277" s="77"/>
      <c r="AO277" s="77"/>
      <c r="AP277" s="77"/>
      <c r="AQ277" s="77"/>
      <c r="AR277" s="77"/>
      <c r="AS277" s="77"/>
      <c r="AT277" s="77"/>
      <c r="AU277" s="77"/>
      <c r="AV277" s="77"/>
      <c r="AW277" s="77"/>
      <c r="AX277" s="77"/>
      <c r="AY277" s="77"/>
      <c r="AZ277" s="77"/>
      <c r="BA277" s="77"/>
      <c r="BB277" s="77"/>
      <c r="BC277" s="77"/>
      <c r="BD277" s="77"/>
      <c r="BE277" s="77"/>
      <c r="BF277" s="77"/>
      <c r="BG277" s="77"/>
      <c r="BH277" s="77"/>
      <c r="BI277" s="77"/>
      <c r="BJ277" s="77"/>
      <c r="BK277" s="77"/>
      <c r="BL277" s="77"/>
      <c r="BM277" s="77"/>
      <c r="BN277" s="77"/>
      <c r="BO277" s="77"/>
      <c r="BP277" s="77"/>
      <c r="BQ277" s="77"/>
      <c r="BR277" s="77"/>
      <c r="BS277" s="77"/>
      <c r="BT277" s="77"/>
      <c r="BU277" s="77"/>
      <c r="BV277" s="77"/>
      <c r="BW277" s="77"/>
      <c r="BX277" s="77"/>
      <c r="BY277" s="77"/>
      <c r="BZ277" s="77"/>
      <c r="DM277" s="92"/>
    </row>
    <row r="278" spans="2:117" ht="15.75" customHeight="1" x14ac:dyDescent="0.25">
      <c r="B278" s="77"/>
      <c r="C278" s="77"/>
      <c r="D278" s="77"/>
      <c r="E278" s="77"/>
      <c r="F278" s="77"/>
      <c r="G278" s="3"/>
      <c r="H278" s="3"/>
      <c r="I278" s="3"/>
      <c r="J278" s="3"/>
      <c r="K278" s="3"/>
      <c r="L278" s="3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  <c r="AA278" s="77"/>
      <c r="AB278" s="77"/>
      <c r="AC278" s="77"/>
      <c r="AD278" s="77"/>
      <c r="AE278" s="77"/>
      <c r="AF278" s="77"/>
      <c r="AG278" s="77"/>
      <c r="AH278" s="77"/>
      <c r="AI278" s="77"/>
      <c r="AJ278" s="77"/>
      <c r="AK278" s="77"/>
      <c r="AL278" s="77"/>
      <c r="AM278" s="77"/>
      <c r="AN278" s="77"/>
      <c r="AO278" s="77"/>
      <c r="AP278" s="77"/>
      <c r="AQ278" s="77"/>
      <c r="AR278" s="77"/>
      <c r="AS278" s="77"/>
      <c r="AT278" s="77"/>
      <c r="AU278" s="77"/>
      <c r="AV278" s="77"/>
      <c r="AW278" s="77"/>
      <c r="AX278" s="77"/>
      <c r="AY278" s="77"/>
      <c r="AZ278" s="77"/>
      <c r="BA278" s="77"/>
      <c r="BB278" s="77"/>
      <c r="BC278" s="77"/>
      <c r="BD278" s="77"/>
      <c r="BE278" s="77"/>
      <c r="BF278" s="77"/>
      <c r="BG278" s="77"/>
      <c r="BH278" s="77"/>
      <c r="BI278" s="77"/>
      <c r="BJ278" s="77"/>
      <c r="BK278" s="77"/>
      <c r="BL278" s="77"/>
      <c r="BM278" s="77"/>
      <c r="BN278" s="77"/>
      <c r="BO278" s="77"/>
      <c r="BP278" s="77"/>
      <c r="BQ278" s="77"/>
      <c r="BR278" s="77"/>
      <c r="BS278" s="77"/>
      <c r="BT278" s="77"/>
      <c r="BU278" s="77"/>
      <c r="BV278" s="77"/>
      <c r="BW278" s="77"/>
      <c r="BX278" s="77"/>
      <c r="BY278" s="77"/>
      <c r="BZ278" s="77"/>
      <c r="DM278" s="92"/>
    </row>
    <row r="279" spans="2:117" ht="15.75" customHeight="1" x14ac:dyDescent="0.25">
      <c r="B279" s="77"/>
      <c r="C279" s="77"/>
      <c r="D279" s="77"/>
      <c r="E279" s="77"/>
      <c r="F279" s="77"/>
      <c r="G279" s="3"/>
      <c r="H279" s="3"/>
      <c r="I279" s="3"/>
      <c r="J279" s="3"/>
      <c r="K279" s="3"/>
      <c r="L279" s="3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  <c r="AA279" s="77"/>
      <c r="AB279" s="77"/>
      <c r="AC279" s="77"/>
      <c r="AD279" s="77"/>
      <c r="AE279" s="77"/>
      <c r="AF279" s="77"/>
      <c r="AG279" s="77"/>
      <c r="AH279" s="77"/>
      <c r="AI279" s="77"/>
      <c r="AJ279" s="77"/>
      <c r="AK279" s="77"/>
      <c r="AL279" s="77"/>
      <c r="AM279" s="77"/>
      <c r="AN279" s="77"/>
      <c r="AO279" s="77"/>
      <c r="AP279" s="77"/>
      <c r="AQ279" s="77"/>
      <c r="AR279" s="77"/>
      <c r="AS279" s="77"/>
      <c r="AT279" s="77"/>
      <c r="AU279" s="77"/>
      <c r="AV279" s="77"/>
      <c r="AW279" s="77"/>
      <c r="AX279" s="77"/>
      <c r="AY279" s="77"/>
      <c r="AZ279" s="77"/>
      <c r="BA279" s="77"/>
      <c r="BB279" s="77"/>
      <c r="BC279" s="77"/>
      <c r="BD279" s="77"/>
      <c r="BE279" s="77"/>
      <c r="BF279" s="77"/>
      <c r="BG279" s="77"/>
      <c r="BH279" s="77"/>
      <c r="BI279" s="77"/>
      <c r="BJ279" s="77"/>
      <c r="BK279" s="77"/>
      <c r="BL279" s="77"/>
      <c r="BM279" s="77"/>
      <c r="BN279" s="77"/>
      <c r="BO279" s="77"/>
      <c r="BP279" s="77"/>
      <c r="BQ279" s="77"/>
      <c r="BR279" s="77"/>
      <c r="BS279" s="77"/>
      <c r="BT279" s="77"/>
      <c r="BU279" s="77"/>
      <c r="BV279" s="77"/>
      <c r="BW279" s="77"/>
      <c r="BX279" s="77"/>
      <c r="BY279" s="77"/>
      <c r="BZ279" s="77"/>
      <c r="DM279" s="92"/>
    </row>
    <row r="280" spans="2:117" ht="15.75" customHeight="1" x14ac:dyDescent="0.25">
      <c r="B280" s="77"/>
      <c r="C280" s="77"/>
      <c r="D280" s="77"/>
      <c r="E280" s="77"/>
      <c r="F280" s="77"/>
      <c r="G280" s="3"/>
      <c r="H280" s="3"/>
      <c r="I280" s="3"/>
      <c r="J280" s="3"/>
      <c r="K280" s="3"/>
      <c r="L280" s="3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  <c r="AA280" s="77"/>
      <c r="AB280" s="77"/>
      <c r="AC280" s="77"/>
      <c r="AD280" s="77"/>
      <c r="AE280" s="77"/>
      <c r="AF280" s="77"/>
      <c r="AG280" s="77"/>
      <c r="AH280" s="77"/>
      <c r="AI280" s="77"/>
      <c r="AJ280" s="77"/>
      <c r="AK280" s="77"/>
      <c r="AL280" s="77"/>
      <c r="AM280" s="77"/>
      <c r="AN280" s="77"/>
      <c r="AO280" s="77"/>
      <c r="AP280" s="77"/>
      <c r="AQ280" s="77"/>
      <c r="AR280" s="77"/>
      <c r="AS280" s="77"/>
      <c r="AT280" s="77"/>
      <c r="AU280" s="77"/>
      <c r="AV280" s="77"/>
      <c r="AW280" s="77"/>
      <c r="AX280" s="77"/>
      <c r="AY280" s="77"/>
      <c r="AZ280" s="77"/>
      <c r="BA280" s="77"/>
      <c r="BB280" s="77"/>
      <c r="BC280" s="77"/>
      <c r="BD280" s="77"/>
      <c r="BE280" s="77"/>
      <c r="BF280" s="77"/>
      <c r="BG280" s="77"/>
      <c r="BH280" s="77"/>
      <c r="BI280" s="77"/>
      <c r="BJ280" s="77"/>
      <c r="BK280" s="77"/>
      <c r="BL280" s="77"/>
      <c r="BM280" s="77"/>
      <c r="BN280" s="77"/>
      <c r="BO280" s="77"/>
      <c r="BP280" s="77"/>
      <c r="BQ280" s="77"/>
      <c r="BR280" s="77"/>
      <c r="BS280" s="77"/>
      <c r="BT280" s="77"/>
      <c r="BU280" s="77"/>
      <c r="BV280" s="77"/>
      <c r="BW280" s="77"/>
      <c r="BX280" s="77"/>
      <c r="BY280" s="77"/>
      <c r="BZ280" s="77"/>
      <c r="DM280" s="92"/>
    </row>
    <row r="281" spans="2:117" ht="15.75" customHeight="1" x14ac:dyDescent="0.25">
      <c r="B281" s="77"/>
      <c r="C281" s="77"/>
      <c r="D281" s="77"/>
      <c r="E281" s="77"/>
      <c r="F281" s="77"/>
      <c r="G281" s="3"/>
      <c r="H281" s="3"/>
      <c r="I281" s="3"/>
      <c r="J281" s="3"/>
      <c r="K281" s="3"/>
      <c r="L281" s="3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  <c r="AA281" s="77"/>
      <c r="AB281" s="77"/>
      <c r="AC281" s="77"/>
      <c r="AD281" s="77"/>
      <c r="AE281" s="77"/>
      <c r="AF281" s="77"/>
      <c r="AG281" s="77"/>
      <c r="AH281" s="77"/>
      <c r="AI281" s="77"/>
      <c r="AJ281" s="77"/>
      <c r="AK281" s="77"/>
      <c r="AL281" s="77"/>
      <c r="AM281" s="77"/>
      <c r="AN281" s="77"/>
      <c r="AO281" s="77"/>
      <c r="AP281" s="77"/>
      <c r="AQ281" s="77"/>
      <c r="AR281" s="77"/>
      <c r="AS281" s="77"/>
      <c r="AT281" s="77"/>
      <c r="AU281" s="77"/>
      <c r="AV281" s="77"/>
      <c r="AW281" s="77"/>
      <c r="AX281" s="77"/>
      <c r="AY281" s="77"/>
      <c r="AZ281" s="77"/>
      <c r="BA281" s="77"/>
      <c r="BB281" s="77"/>
      <c r="BC281" s="77"/>
      <c r="BD281" s="77"/>
      <c r="BE281" s="77"/>
      <c r="BF281" s="77"/>
      <c r="BG281" s="77"/>
      <c r="BH281" s="77"/>
      <c r="BI281" s="77"/>
      <c r="BJ281" s="77"/>
      <c r="BK281" s="77"/>
      <c r="BL281" s="77"/>
      <c r="BM281" s="77"/>
      <c r="BN281" s="77"/>
      <c r="BO281" s="77"/>
      <c r="BP281" s="77"/>
      <c r="BQ281" s="77"/>
      <c r="BR281" s="77"/>
      <c r="BS281" s="77"/>
      <c r="BT281" s="77"/>
      <c r="BU281" s="77"/>
      <c r="BV281" s="77"/>
      <c r="BW281" s="77"/>
      <c r="BX281" s="77"/>
      <c r="BY281" s="77"/>
      <c r="BZ281" s="77"/>
      <c r="DM281" s="92"/>
    </row>
    <row r="282" spans="2:117" ht="15.75" customHeight="1" x14ac:dyDescent="0.25">
      <c r="B282" s="77"/>
      <c r="C282" s="77"/>
      <c r="D282" s="77"/>
      <c r="E282" s="77"/>
      <c r="F282" s="77"/>
      <c r="G282" s="3"/>
      <c r="H282" s="3"/>
      <c r="I282" s="3"/>
      <c r="J282" s="3"/>
      <c r="K282" s="3"/>
      <c r="L282" s="3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  <c r="AA282" s="77"/>
      <c r="AB282" s="77"/>
      <c r="AC282" s="77"/>
      <c r="AD282" s="77"/>
      <c r="AE282" s="77"/>
      <c r="AF282" s="77"/>
      <c r="AG282" s="77"/>
      <c r="AH282" s="77"/>
      <c r="AI282" s="77"/>
      <c r="AJ282" s="77"/>
      <c r="AK282" s="77"/>
      <c r="AL282" s="77"/>
      <c r="AM282" s="77"/>
      <c r="AN282" s="77"/>
      <c r="AO282" s="77"/>
      <c r="AP282" s="77"/>
      <c r="AQ282" s="77"/>
      <c r="AR282" s="77"/>
      <c r="AS282" s="77"/>
      <c r="AT282" s="77"/>
      <c r="AU282" s="77"/>
      <c r="AV282" s="77"/>
      <c r="AW282" s="77"/>
      <c r="AX282" s="77"/>
      <c r="AY282" s="77"/>
      <c r="AZ282" s="77"/>
      <c r="BA282" s="77"/>
      <c r="BB282" s="77"/>
      <c r="BC282" s="77"/>
      <c r="BD282" s="77"/>
      <c r="BE282" s="77"/>
      <c r="BF282" s="77"/>
      <c r="BG282" s="77"/>
      <c r="BH282" s="77"/>
      <c r="BI282" s="77"/>
      <c r="BJ282" s="77"/>
      <c r="BK282" s="77"/>
      <c r="BL282" s="77"/>
      <c r="BM282" s="77"/>
      <c r="BN282" s="77"/>
      <c r="BO282" s="77"/>
      <c r="BP282" s="77"/>
      <c r="BQ282" s="77"/>
      <c r="BR282" s="77"/>
      <c r="BS282" s="77"/>
      <c r="BT282" s="77"/>
      <c r="BU282" s="77"/>
      <c r="BV282" s="77"/>
      <c r="BW282" s="77"/>
      <c r="BX282" s="77"/>
      <c r="BY282" s="77"/>
      <c r="BZ282" s="77"/>
      <c r="DM282" s="92"/>
    </row>
    <row r="283" spans="2:117" ht="15.75" customHeight="1" x14ac:dyDescent="0.25">
      <c r="B283" s="77"/>
      <c r="C283" s="77"/>
      <c r="D283" s="77"/>
      <c r="E283" s="77"/>
      <c r="F283" s="77"/>
      <c r="G283" s="3"/>
      <c r="H283" s="3"/>
      <c r="I283" s="3"/>
      <c r="J283" s="3"/>
      <c r="K283" s="3"/>
      <c r="L283" s="3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  <c r="AA283" s="77"/>
      <c r="AB283" s="77"/>
      <c r="AC283" s="77"/>
      <c r="AD283" s="77"/>
      <c r="AE283" s="77"/>
      <c r="AF283" s="77"/>
      <c r="AG283" s="77"/>
      <c r="AH283" s="77"/>
      <c r="AI283" s="77"/>
      <c r="AJ283" s="77"/>
      <c r="AK283" s="77"/>
      <c r="AL283" s="77"/>
      <c r="AM283" s="77"/>
      <c r="AN283" s="77"/>
      <c r="AO283" s="77"/>
      <c r="AP283" s="77"/>
      <c r="AQ283" s="77"/>
      <c r="AR283" s="77"/>
      <c r="AS283" s="77"/>
      <c r="AT283" s="77"/>
      <c r="AU283" s="77"/>
      <c r="AV283" s="77"/>
      <c r="AW283" s="77"/>
      <c r="AX283" s="77"/>
      <c r="AY283" s="77"/>
      <c r="AZ283" s="77"/>
      <c r="BA283" s="77"/>
      <c r="BB283" s="77"/>
      <c r="BC283" s="77"/>
      <c r="BD283" s="77"/>
      <c r="BE283" s="77"/>
      <c r="BF283" s="77"/>
      <c r="BG283" s="77"/>
      <c r="BH283" s="77"/>
      <c r="BI283" s="77"/>
      <c r="BJ283" s="77"/>
      <c r="BK283" s="77"/>
      <c r="BL283" s="77"/>
      <c r="BM283" s="77"/>
      <c r="BN283" s="77"/>
      <c r="BO283" s="77"/>
      <c r="BP283" s="77"/>
      <c r="BQ283" s="77"/>
      <c r="BR283" s="77"/>
      <c r="BS283" s="77"/>
      <c r="BT283" s="77"/>
      <c r="BU283" s="77"/>
      <c r="BV283" s="77"/>
      <c r="BW283" s="77"/>
      <c r="BX283" s="77"/>
      <c r="BY283" s="77"/>
      <c r="BZ283" s="77"/>
      <c r="DM283" s="92"/>
    </row>
    <row r="284" spans="2:117" ht="15.75" customHeight="1" x14ac:dyDescent="0.25">
      <c r="B284" s="77"/>
      <c r="C284" s="77"/>
      <c r="D284" s="77"/>
      <c r="E284" s="77"/>
      <c r="F284" s="77"/>
      <c r="G284" s="3"/>
      <c r="H284" s="3"/>
      <c r="I284" s="3"/>
      <c r="J284" s="3"/>
      <c r="K284" s="3"/>
      <c r="L284" s="3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  <c r="AA284" s="77"/>
      <c r="AB284" s="77"/>
      <c r="AC284" s="77"/>
      <c r="AD284" s="77"/>
      <c r="AE284" s="77"/>
      <c r="AF284" s="77"/>
      <c r="AG284" s="77"/>
      <c r="AH284" s="77"/>
      <c r="AI284" s="77"/>
      <c r="AJ284" s="77"/>
      <c r="AK284" s="77"/>
      <c r="AL284" s="77"/>
      <c r="AM284" s="77"/>
      <c r="AN284" s="77"/>
      <c r="AO284" s="77"/>
      <c r="AP284" s="77"/>
      <c r="AQ284" s="77"/>
      <c r="AR284" s="77"/>
      <c r="AS284" s="77"/>
      <c r="AT284" s="77"/>
      <c r="AU284" s="77"/>
      <c r="AV284" s="77"/>
      <c r="AW284" s="77"/>
      <c r="AX284" s="77"/>
      <c r="AY284" s="77"/>
      <c r="AZ284" s="77"/>
      <c r="BA284" s="77"/>
      <c r="BB284" s="77"/>
      <c r="BC284" s="77"/>
      <c r="BD284" s="77"/>
      <c r="BE284" s="77"/>
      <c r="BF284" s="77"/>
      <c r="BG284" s="77"/>
      <c r="BH284" s="77"/>
      <c r="BI284" s="77"/>
      <c r="BJ284" s="77"/>
      <c r="BK284" s="77"/>
      <c r="BL284" s="77"/>
      <c r="BM284" s="77"/>
      <c r="BN284" s="77"/>
      <c r="BO284" s="77"/>
      <c r="BP284" s="77"/>
      <c r="BQ284" s="77"/>
      <c r="BR284" s="77"/>
      <c r="BS284" s="77"/>
      <c r="BT284" s="77"/>
      <c r="BU284" s="77"/>
      <c r="BV284" s="77"/>
      <c r="BW284" s="77"/>
      <c r="BX284" s="77"/>
      <c r="BY284" s="77"/>
      <c r="BZ284" s="77"/>
      <c r="DM284" s="92"/>
    </row>
    <row r="285" spans="2:117" ht="15.75" customHeight="1" x14ac:dyDescent="0.25">
      <c r="B285" s="77"/>
      <c r="C285" s="77"/>
      <c r="D285" s="77"/>
      <c r="E285" s="77"/>
      <c r="F285" s="77"/>
      <c r="G285" s="3"/>
      <c r="H285" s="3"/>
      <c r="I285" s="3"/>
      <c r="J285" s="3"/>
      <c r="K285" s="3"/>
      <c r="L285" s="3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  <c r="AA285" s="77"/>
      <c r="AB285" s="77"/>
      <c r="AC285" s="77"/>
      <c r="AD285" s="77"/>
      <c r="AE285" s="77"/>
      <c r="AF285" s="77"/>
      <c r="AG285" s="77"/>
      <c r="AH285" s="77"/>
      <c r="AI285" s="77"/>
      <c r="AJ285" s="77"/>
      <c r="AK285" s="77"/>
      <c r="AL285" s="77"/>
      <c r="AM285" s="77"/>
      <c r="AN285" s="77"/>
      <c r="AO285" s="77"/>
      <c r="AP285" s="77"/>
      <c r="AQ285" s="77"/>
      <c r="AR285" s="77"/>
      <c r="AS285" s="77"/>
      <c r="AT285" s="77"/>
      <c r="AU285" s="77"/>
      <c r="AV285" s="77"/>
      <c r="AW285" s="77"/>
      <c r="AX285" s="77"/>
      <c r="AY285" s="77"/>
      <c r="AZ285" s="77"/>
      <c r="BA285" s="77"/>
      <c r="BB285" s="77"/>
      <c r="BC285" s="77"/>
      <c r="BD285" s="77"/>
      <c r="BE285" s="77"/>
      <c r="BF285" s="77"/>
      <c r="BG285" s="77"/>
      <c r="BH285" s="77"/>
      <c r="BI285" s="77"/>
      <c r="BJ285" s="77"/>
      <c r="BK285" s="77"/>
      <c r="BL285" s="77"/>
      <c r="BM285" s="77"/>
      <c r="BN285" s="77"/>
      <c r="BO285" s="77"/>
      <c r="BP285" s="77"/>
      <c r="BQ285" s="77"/>
      <c r="BR285" s="77"/>
      <c r="BS285" s="77"/>
      <c r="BT285" s="77"/>
      <c r="BU285" s="77"/>
      <c r="BV285" s="77"/>
      <c r="BW285" s="77"/>
      <c r="BX285" s="77"/>
      <c r="BY285" s="77"/>
      <c r="BZ285" s="77"/>
      <c r="DM285" s="92"/>
    </row>
    <row r="286" spans="2:117" ht="15.75" customHeight="1" x14ac:dyDescent="0.25">
      <c r="B286" s="77"/>
      <c r="C286" s="77"/>
      <c r="D286" s="77"/>
      <c r="E286" s="77"/>
      <c r="F286" s="77"/>
      <c r="G286" s="3"/>
      <c r="H286" s="3"/>
      <c r="I286" s="3"/>
      <c r="J286" s="3"/>
      <c r="K286" s="3"/>
      <c r="L286" s="3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  <c r="AA286" s="77"/>
      <c r="AB286" s="77"/>
      <c r="AC286" s="77"/>
      <c r="AD286" s="77"/>
      <c r="AE286" s="77"/>
      <c r="AF286" s="77"/>
      <c r="AG286" s="77"/>
      <c r="AH286" s="77"/>
      <c r="AI286" s="77"/>
      <c r="AJ286" s="77"/>
      <c r="AK286" s="77"/>
      <c r="AL286" s="77"/>
      <c r="AM286" s="77"/>
      <c r="AN286" s="77"/>
      <c r="AO286" s="77"/>
      <c r="AP286" s="77"/>
      <c r="AQ286" s="77"/>
      <c r="AR286" s="77"/>
      <c r="AS286" s="77"/>
      <c r="AT286" s="77"/>
      <c r="AU286" s="77"/>
      <c r="AV286" s="77"/>
      <c r="AW286" s="77"/>
      <c r="AX286" s="77"/>
      <c r="AY286" s="77"/>
      <c r="AZ286" s="77"/>
      <c r="BA286" s="77"/>
      <c r="BB286" s="77"/>
      <c r="BC286" s="77"/>
      <c r="BD286" s="77"/>
      <c r="BE286" s="77"/>
      <c r="BF286" s="77"/>
      <c r="BG286" s="77"/>
      <c r="BH286" s="77"/>
      <c r="BI286" s="77"/>
      <c r="BJ286" s="77"/>
      <c r="BK286" s="77"/>
      <c r="BL286" s="77"/>
      <c r="BM286" s="77"/>
      <c r="BN286" s="77"/>
      <c r="BO286" s="77"/>
      <c r="BP286" s="77"/>
      <c r="BQ286" s="77"/>
      <c r="BR286" s="77"/>
      <c r="BS286" s="77"/>
      <c r="BT286" s="77"/>
      <c r="BU286" s="77"/>
      <c r="BV286" s="77"/>
      <c r="BW286" s="77"/>
      <c r="BX286" s="77"/>
      <c r="BY286" s="77"/>
      <c r="BZ286" s="77"/>
      <c r="DM286" s="92"/>
    </row>
    <row r="287" spans="2:117" ht="15.75" customHeight="1" x14ac:dyDescent="0.25">
      <c r="B287" s="77"/>
      <c r="C287" s="77"/>
      <c r="D287" s="77"/>
      <c r="E287" s="77"/>
      <c r="F287" s="77"/>
      <c r="G287" s="3"/>
      <c r="H287" s="3"/>
      <c r="I287" s="3"/>
      <c r="J287" s="3"/>
      <c r="K287" s="3"/>
      <c r="L287" s="3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  <c r="AA287" s="77"/>
      <c r="AB287" s="77"/>
      <c r="AC287" s="77"/>
      <c r="AD287" s="77"/>
      <c r="AE287" s="77"/>
      <c r="AF287" s="77"/>
      <c r="AG287" s="77"/>
      <c r="AH287" s="77"/>
      <c r="AI287" s="77"/>
      <c r="AJ287" s="77"/>
      <c r="AK287" s="77"/>
      <c r="AL287" s="77"/>
      <c r="AM287" s="77"/>
      <c r="AN287" s="77"/>
      <c r="AO287" s="77"/>
      <c r="AP287" s="77"/>
      <c r="AQ287" s="77"/>
      <c r="AR287" s="77"/>
      <c r="AS287" s="77"/>
      <c r="AT287" s="77"/>
      <c r="AU287" s="77"/>
      <c r="AV287" s="77"/>
      <c r="AW287" s="77"/>
      <c r="AX287" s="77"/>
      <c r="AY287" s="77"/>
      <c r="AZ287" s="77"/>
      <c r="BA287" s="77"/>
      <c r="BB287" s="77"/>
      <c r="BC287" s="77"/>
      <c r="BD287" s="77"/>
      <c r="BE287" s="77"/>
      <c r="BF287" s="77"/>
      <c r="BG287" s="77"/>
      <c r="BH287" s="77"/>
      <c r="BI287" s="77"/>
      <c r="BJ287" s="77"/>
      <c r="BK287" s="77"/>
      <c r="BL287" s="77"/>
      <c r="BM287" s="77"/>
      <c r="BN287" s="77"/>
      <c r="BO287" s="77"/>
      <c r="BP287" s="77"/>
      <c r="BQ287" s="77"/>
      <c r="BR287" s="77"/>
      <c r="BS287" s="77"/>
      <c r="BT287" s="77"/>
      <c r="BU287" s="77"/>
      <c r="BV287" s="77"/>
      <c r="BW287" s="77"/>
      <c r="BX287" s="77"/>
      <c r="BY287" s="77"/>
      <c r="BZ287" s="77"/>
      <c r="DM287" s="92"/>
    </row>
    <row r="288" spans="2:117" ht="15.75" customHeight="1" x14ac:dyDescent="0.25">
      <c r="B288" s="77"/>
      <c r="C288" s="77"/>
      <c r="D288" s="77"/>
      <c r="E288" s="77"/>
      <c r="F288" s="77"/>
      <c r="G288" s="3"/>
      <c r="H288" s="3"/>
      <c r="I288" s="3"/>
      <c r="J288" s="3"/>
      <c r="K288" s="3"/>
      <c r="L288" s="3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  <c r="AA288" s="77"/>
      <c r="AB288" s="77"/>
      <c r="AC288" s="77"/>
      <c r="AD288" s="77"/>
      <c r="AE288" s="77"/>
      <c r="AF288" s="77"/>
      <c r="AG288" s="77"/>
      <c r="AH288" s="77"/>
      <c r="AI288" s="77"/>
      <c r="AJ288" s="77"/>
      <c r="AK288" s="77"/>
      <c r="AL288" s="77"/>
      <c r="AM288" s="77"/>
      <c r="AN288" s="77"/>
      <c r="AO288" s="77"/>
      <c r="AP288" s="77"/>
      <c r="AQ288" s="77"/>
      <c r="AR288" s="77"/>
      <c r="AS288" s="77"/>
      <c r="AT288" s="77"/>
      <c r="AU288" s="77"/>
      <c r="AV288" s="77"/>
      <c r="AW288" s="77"/>
      <c r="AX288" s="77"/>
      <c r="AY288" s="77"/>
      <c r="AZ288" s="77"/>
      <c r="BA288" s="77"/>
      <c r="BB288" s="77"/>
      <c r="BC288" s="77"/>
      <c r="BD288" s="77"/>
      <c r="BE288" s="77"/>
      <c r="BF288" s="77"/>
      <c r="BG288" s="77"/>
      <c r="BH288" s="77"/>
      <c r="BI288" s="77"/>
      <c r="BJ288" s="77"/>
      <c r="BK288" s="77"/>
      <c r="BL288" s="77"/>
      <c r="BM288" s="77"/>
      <c r="BN288" s="77"/>
      <c r="BO288" s="77"/>
      <c r="BP288" s="77"/>
      <c r="BQ288" s="77"/>
      <c r="BR288" s="77"/>
      <c r="BS288" s="77"/>
      <c r="BT288" s="77"/>
      <c r="BU288" s="77"/>
      <c r="BV288" s="77"/>
      <c r="BW288" s="77"/>
      <c r="BX288" s="77"/>
      <c r="BY288" s="77"/>
      <c r="BZ288" s="77"/>
      <c r="DM288" s="92"/>
    </row>
    <row r="289" spans="2:117" ht="15.75" customHeight="1" x14ac:dyDescent="0.25">
      <c r="B289" s="77"/>
      <c r="C289" s="77"/>
      <c r="D289" s="77"/>
      <c r="E289" s="77"/>
      <c r="F289" s="77"/>
      <c r="G289" s="3"/>
      <c r="H289" s="3"/>
      <c r="I289" s="3"/>
      <c r="J289" s="3"/>
      <c r="K289" s="3"/>
      <c r="L289" s="3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  <c r="AA289" s="77"/>
      <c r="AB289" s="77"/>
      <c r="AC289" s="77"/>
      <c r="AD289" s="77"/>
      <c r="AE289" s="77"/>
      <c r="AF289" s="77"/>
      <c r="AG289" s="77"/>
      <c r="AH289" s="77"/>
      <c r="AI289" s="77"/>
      <c r="AJ289" s="77"/>
      <c r="AK289" s="77"/>
      <c r="AL289" s="77"/>
      <c r="AM289" s="77"/>
      <c r="AN289" s="77"/>
      <c r="AO289" s="77"/>
      <c r="AP289" s="77"/>
      <c r="AQ289" s="77"/>
      <c r="AR289" s="77"/>
      <c r="AS289" s="77"/>
      <c r="AT289" s="77"/>
      <c r="AU289" s="77"/>
      <c r="AV289" s="77"/>
      <c r="AW289" s="77"/>
      <c r="AX289" s="77"/>
      <c r="AY289" s="77"/>
      <c r="AZ289" s="77"/>
      <c r="BA289" s="77"/>
      <c r="BB289" s="77"/>
      <c r="BC289" s="77"/>
      <c r="BD289" s="77"/>
      <c r="BE289" s="77"/>
      <c r="BF289" s="77"/>
      <c r="BG289" s="77"/>
      <c r="BH289" s="77"/>
      <c r="BI289" s="77"/>
      <c r="BJ289" s="77"/>
      <c r="BK289" s="77"/>
      <c r="BL289" s="77"/>
      <c r="BM289" s="77"/>
      <c r="BN289" s="77"/>
      <c r="BO289" s="77"/>
      <c r="BP289" s="77"/>
      <c r="BQ289" s="77"/>
      <c r="BR289" s="77"/>
      <c r="BS289" s="77"/>
      <c r="BT289" s="77"/>
      <c r="BU289" s="77"/>
      <c r="BV289" s="77"/>
      <c r="BW289" s="77"/>
      <c r="BX289" s="77"/>
      <c r="BY289" s="77"/>
      <c r="BZ289" s="77"/>
      <c r="DM289" s="92"/>
    </row>
    <row r="290" spans="2:117" ht="15.75" customHeight="1" x14ac:dyDescent="0.25">
      <c r="B290" s="77"/>
      <c r="C290" s="77"/>
      <c r="D290" s="77"/>
      <c r="E290" s="77"/>
      <c r="F290" s="77"/>
      <c r="G290" s="3"/>
      <c r="H290" s="3"/>
      <c r="I290" s="3"/>
      <c r="J290" s="3"/>
      <c r="K290" s="3"/>
      <c r="L290" s="3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  <c r="AA290" s="77"/>
      <c r="AB290" s="77"/>
      <c r="AC290" s="77"/>
      <c r="AD290" s="77"/>
      <c r="AE290" s="77"/>
      <c r="AF290" s="77"/>
      <c r="AG290" s="77"/>
      <c r="AH290" s="77"/>
      <c r="AI290" s="77"/>
      <c r="AJ290" s="77"/>
      <c r="AK290" s="77"/>
      <c r="AL290" s="77"/>
      <c r="AM290" s="77"/>
      <c r="AN290" s="77"/>
      <c r="AO290" s="77"/>
      <c r="AP290" s="77"/>
      <c r="AQ290" s="77"/>
      <c r="AR290" s="77"/>
      <c r="AS290" s="77"/>
      <c r="AT290" s="77"/>
      <c r="AU290" s="77"/>
      <c r="AV290" s="77"/>
      <c r="AW290" s="77"/>
      <c r="AX290" s="77"/>
      <c r="AY290" s="77"/>
      <c r="AZ290" s="77"/>
      <c r="BA290" s="77"/>
      <c r="BB290" s="77"/>
      <c r="BC290" s="77"/>
      <c r="BD290" s="77"/>
      <c r="BE290" s="77"/>
      <c r="BF290" s="77"/>
      <c r="BG290" s="77"/>
      <c r="BH290" s="77"/>
      <c r="BI290" s="77"/>
      <c r="BJ290" s="77"/>
      <c r="BK290" s="77"/>
      <c r="BL290" s="77"/>
      <c r="BM290" s="77"/>
      <c r="BN290" s="77"/>
      <c r="BO290" s="77"/>
      <c r="BP290" s="77"/>
      <c r="BQ290" s="77"/>
      <c r="BR290" s="77"/>
      <c r="BS290" s="77"/>
      <c r="BT290" s="77"/>
      <c r="BU290" s="77"/>
      <c r="BV290" s="77"/>
      <c r="BW290" s="77"/>
      <c r="BX290" s="77"/>
      <c r="BY290" s="77"/>
      <c r="BZ290" s="77"/>
      <c r="DM290" s="92"/>
    </row>
    <row r="291" spans="2:117" ht="15.75" customHeight="1" x14ac:dyDescent="0.25">
      <c r="B291" s="77"/>
      <c r="C291" s="77"/>
      <c r="D291" s="77"/>
      <c r="E291" s="77"/>
      <c r="F291" s="77"/>
      <c r="G291" s="3"/>
      <c r="H291" s="3"/>
      <c r="I291" s="3"/>
      <c r="J291" s="3"/>
      <c r="K291" s="3"/>
      <c r="L291" s="3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  <c r="AA291" s="77"/>
      <c r="AB291" s="77"/>
      <c r="AC291" s="77"/>
      <c r="AD291" s="77"/>
      <c r="AE291" s="77"/>
      <c r="AF291" s="77"/>
      <c r="AG291" s="77"/>
      <c r="AH291" s="77"/>
      <c r="AI291" s="77"/>
      <c r="AJ291" s="77"/>
      <c r="AK291" s="77"/>
      <c r="AL291" s="77"/>
      <c r="AM291" s="77"/>
      <c r="AN291" s="77"/>
      <c r="AO291" s="77"/>
      <c r="AP291" s="77"/>
      <c r="AQ291" s="77"/>
      <c r="AR291" s="77"/>
      <c r="AS291" s="77"/>
      <c r="AT291" s="77"/>
      <c r="AU291" s="77"/>
      <c r="AV291" s="77"/>
      <c r="AW291" s="77"/>
      <c r="AX291" s="77"/>
      <c r="AY291" s="77"/>
      <c r="AZ291" s="77"/>
      <c r="BA291" s="77"/>
      <c r="BB291" s="77"/>
      <c r="BC291" s="77"/>
      <c r="BD291" s="77"/>
      <c r="BE291" s="77"/>
      <c r="BF291" s="77"/>
      <c r="BG291" s="77"/>
      <c r="BH291" s="77"/>
      <c r="BI291" s="77"/>
      <c r="BJ291" s="77"/>
      <c r="BK291" s="77"/>
      <c r="BL291" s="77"/>
      <c r="BM291" s="77"/>
      <c r="BN291" s="77"/>
      <c r="BO291" s="77"/>
      <c r="BP291" s="77"/>
      <c r="BQ291" s="77"/>
      <c r="BR291" s="77"/>
      <c r="BS291" s="77"/>
      <c r="BT291" s="77"/>
      <c r="BU291" s="77"/>
      <c r="BV291" s="77"/>
      <c r="BW291" s="77"/>
      <c r="BX291" s="77"/>
      <c r="BY291" s="77"/>
      <c r="BZ291" s="77"/>
      <c r="DM291" s="92"/>
    </row>
    <row r="292" spans="2:117" ht="15.75" customHeight="1" x14ac:dyDescent="0.25">
      <c r="B292" s="77"/>
      <c r="C292" s="77"/>
      <c r="D292" s="77"/>
      <c r="E292" s="77"/>
      <c r="F292" s="77"/>
      <c r="G292" s="3"/>
      <c r="H292" s="3"/>
      <c r="I292" s="3"/>
      <c r="J292" s="3"/>
      <c r="K292" s="3"/>
      <c r="L292" s="3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  <c r="AA292" s="77"/>
      <c r="AB292" s="77"/>
      <c r="AC292" s="77"/>
      <c r="AD292" s="77"/>
      <c r="AE292" s="77"/>
      <c r="AF292" s="77"/>
      <c r="AG292" s="77"/>
      <c r="AH292" s="77"/>
      <c r="AI292" s="77"/>
      <c r="AJ292" s="77"/>
      <c r="AK292" s="77"/>
      <c r="AL292" s="77"/>
      <c r="AM292" s="77"/>
      <c r="AN292" s="77"/>
      <c r="AO292" s="77"/>
      <c r="AP292" s="77"/>
      <c r="AQ292" s="77"/>
      <c r="AR292" s="77"/>
      <c r="AS292" s="77"/>
      <c r="AT292" s="77"/>
      <c r="AU292" s="77"/>
      <c r="AV292" s="77"/>
      <c r="AW292" s="77"/>
      <c r="AX292" s="77"/>
      <c r="AY292" s="77"/>
      <c r="AZ292" s="77"/>
      <c r="BA292" s="77"/>
      <c r="BB292" s="77"/>
      <c r="BC292" s="77"/>
      <c r="BD292" s="77"/>
      <c r="BE292" s="77"/>
      <c r="BF292" s="77"/>
      <c r="BG292" s="77"/>
      <c r="BH292" s="77"/>
      <c r="BI292" s="77"/>
      <c r="BJ292" s="77"/>
      <c r="BK292" s="77"/>
      <c r="BL292" s="77"/>
      <c r="BM292" s="77"/>
      <c r="BN292" s="77"/>
      <c r="BO292" s="77"/>
      <c r="BP292" s="77"/>
      <c r="BQ292" s="77"/>
      <c r="BR292" s="77"/>
      <c r="BS292" s="77"/>
      <c r="BT292" s="77"/>
      <c r="BU292" s="77"/>
      <c r="BV292" s="77"/>
      <c r="BW292" s="77"/>
      <c r="BX292" s="77"/>
      <c r="BY292" s="77"/>
      <c r="BZ292" s="77"/>
      <c r="DM292" s="92"/>
    </row>
    <row r="293" spans="2:117" ht="15.75" customHeight="1" x14ac:dyDescent="0.25">
      <c r="B293" s="77"/>
      <c r="C293" s="77"/>
      <c r="D293" s="77"/>
      <c r="E293" s="77"/>
      <c r="F293" s="77"/>
      <c r="G293" s="3"/>
      <c r="H293" s="3"/>
      <c r="I293" s="3"/>
      <c r="J293" s="3"/>
      <c r="K293" s="3"/>
      <c r="L293" s="3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  <c r="AA293" s="77"/>
      <c r="AB293" s="77"/>
      <c r="AC293" s="77"/>
      <c r="AD293" s="77"/>
      <c r="AE293" s="77"/>
      <c r="AF293" s="77"/>
      <c r="AG293" s="77"/>
      <c r="AH293" s="77"/>
      <c r="AI293" s="77"/>
      <c r="AJ293" s="77"/>
      <c r="AK293" s="77"/>
      <c r="AL293" s="77"/>
      <c r="AM293" s="77"/>
      <c r="AN293" s="77"/>
      <c r="AO293" s="77"/>
      <c r="AP293" s="77"/>
      <c r="AQ293" s="77"/>
      <c r="AR293" s="77"/>
      <c r="AS293" s="77"/>
      <c r="AT293" s="77"/>
      <c r="AU293" s="77"/>
      <c r="AV293" s="77"/>
      <c r="AW293" s="77"/>
      <c r="AX293" s="77"/>
      <c r="AY293" s="77"/>
      <c r="AZ293" s="77"/>
      <c r="BA293" s="77"/>
      <c r="BB293" s="77"/>
      <c r="BC293" s="77"/>
      <c r="BD293" s="77"/>
      <c r="BE293" s="77"/>
      <c r="BF293" s="77"/>
      <c r="BG293" s="77"/>
      <c r="BH293" s="77"/>
      <c r="BI293" s="77"/>
      <c r="BJ293" s="77"/>
      <c r="BK293" s="77"/>
      <c r="BL293" s="77"/>
      <c r="BM293" s="77"/>
      <c r="BN293" s="77"/>
      <c r="BO293" s="77"/>
      <c r="BP293" s="77"/>
      <c r="BQ293" s="77"/>
      <c r="BR293" s="77"/>
      <c r="BS293" s="77"/>
      <c r="BT293" s="77"/>
      <c r="BU293" s="77"/>
      <c r="BV293" s="77"/>
      <c r="BW293" s="77"/>
      <c r="BX293" s="77"/>
      <c r="BY293" s="77"/>
      <c r="BZ293" s="77"/>
      <c r="DM293" s="92"/>
    </row>
    <row r="294" spans="2:117" ht="15.75" customHeight="1" x14ac:dyDescent="0.25">
      <c r="B294" s="77"/>
      <c r="C294" s="77"/>
      <c r="D294" s="77"/>
      <c r="E294" s="77"/>
      <c r="F294" s="77"/>
      <c r="G294" s="3"/>
      <c r="H294" s="3"/>
      <c r="I294" s="3"/>
      <c r="J294" s="3"/>
      <c r="K294" s="3"/>
      <c r="L294" s="3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  <c r="AA294" s="77"/>
      <c r="AB294" s="77"/>
      <c r="AC294" s="77"/>
      <c r="AD294" s="77"/>
      <c r="AE294" s="77"/>
      <c r="AF294" s="77"/>
      <c r="AG294" s="77"/>
      <c r="AH294" s="77"/>
      <c r="AI294" s="77"/>
      <c r="AJ294" s="77"/>
      <c r="AK294" s="77"/>
      <c r="AL294" s="77"/>
      <c r="AM294" s="77"/>
      <c r="AN294" s="77"/>
      <c r="AO294" s="77"/>
      <c r="AP294" s="77"/>
      <c r="AQ294" s="77"/>
      <c r="AR294" s="77"/>
      <c r="AS294" s="77"/>
      <c r="AT294" s="77"/>
      <c r="AU294" s="77"/>
      <c r="AV294" s="77"/>
      <c r="AW294" s="77"/>
      <c r="AX294" s="77"/>
      <c r="AY294" s="77"/>
      <c r="AZ294" s="77"/>
      <c r="BA294" s="77"/>
      <c r="BB294" s="77"/>
      <c r="BC294" s="77"/>
      <c r="BD294" s="77"/>
      <c r="BE294" s="77"/>
      <c r="BF294" s="77"/>
      <c r="BG294" s="77"/>
      <c r="BH294" s="77"/>
      <c r="BI294" s="77"/>
      <c r="BJ294" s="77"/>
      <c r="BK294" s="77"/>
      <c r="BL294" s="77"/>
      <c r="BM294" s="77"/>
      <c r="BN294" s="77"/>
      <c r="BO294" s="77"/>
      <c r="BP294" s="77"/>
      <c r="BQ294" s="77"/>
      <c r="BR294" s="77"/>
      <c r="BS294" s="77"/>
      <c r="BT294" s="77"/>
      <c r="BU294" s="77"/>
      <c r="BV294" s="77"/>
      <c r="BW294" s="77"/>
      <c r="BX294" s="77"/>
      <c r="BY294" s="77"/>
      <c r="BZ294" s="77"/>
      <c r="DM294" s="92"/>
    </row>
    <row r="295" spans="2:117" ht="15.75" customHeight="1" x14ac:dyDescent="0.25">
      <c r="B295" s="77"/>
      <c r="C295" s="77"/>
      <c r="D295" s="77"/>
      <c r="E295" s="77"/>
      <c r="F295" s="77"/>
      <c r="G295" s="3"/>
      <c r="H295" s="3"/>
      <c r="I295" s="3"/>
      <c r="J295" s="3"/>
      <c r="K295" s="3"/>
      <c r="L295" s="3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  <c r="AA295" s="77"/>
      <c r="AB295" s="77"/>
      <c r="AC295" s="77"/>
      <c r="AD295" s="77"/>
      <c r="AE295" s="77"/>
      <c r="AF295" s="77"/>
      <c r="AG295" s="77"/>
      <c r="AH295" s="77"/>
      <c r="AI295" s="77"/>
      <c r="AJ295" s="77"/>
      <c r="AK295" s="77"/>
      <c r="AL295" s="77"/>
      <c r="AM295" s="77"/>
      <c r="AN295" s="77"/>
      <c r="AO295" s="77"/>
      <c r="AP295" s="77"/>
      <c r="AQ295" s="77"/>
      <c r="AR295" s="77"/>
      <c r="AS295" s="77"/>
      <c r="AT295" s="77"/>
      <c r="AU295" s="77"/>
      <c r="AV295" s="77"/>
      <c r="AW295" s="77"/>
      <c r="AX295" s="77"/>
      <c r="AY295" s="77"/>
      <c r="AZ295" s="77"/>
      <c r="BA295" s="77"/>
      <c r="BB295" s="77"/>
      <c r="BC295" s="77"/>
      <c r="BD295" s="77"/>
      <c r="BE295" s="77"/>
      <c r="BF295" s="77"/>
      <c r="BG295" s="77"/>
      <c r="BH295" s="77"/>
      <c r="BI295" s="77"/>
      <c r="BJ295" s="77"/>
      <c r="BK295" s="77"/>
      <c r="BL295" s="77"/>
      <c r="BM295" s="77"/>
      <c r="BN295" s="77"/>
      <c r="BO295" s="77"/>
      <c r="BP295" s="77"/>
      <c r="BQ295" s="77"/>
      <c r="BR295" s="77"/>
      <c r="BS295" s="77"/>
      <c r="BT295" s="77"/>
      <c r="BU295" s="77"/>
      <c r="BV295" s="77"/>
      <c r="BW295" s="77"/>
      <c r="BX295" s="77"/>
      <c r="BY295" s="77"/>
      <c r="BZ295" s="77"/>
      <c r="DM295" s="92"/>
    </row>
    <row r="296" spans="2:117" ht="15.75" customHeight="1" x14ac:dyDescent="0.25">
      <c r="B296" s="77"/>
      <c r="C296" s="77"/>
      <c r="D296" s="77"/>
      <c r="E296" s="77"/>
      <c r="F296" s="77"/>
      <c r="G296" s="3"/>
      <c r="H296" s="3"/>
      <c r="I296" s="3"/>
      <c r="J296" s="3"/>
      <c r="K296" s="3"/>
      <c r="L296" s="3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  <c r="AA296" s="77"/>
      <c r="AB296" s="77"/>
      <c r="AC296" s="77"/>
      <c r="AD296" s="77"/>
      <c r="AE296" s="77"/>
      <c r="AF296" s="77"/>
      <c r="AG296" s="77"/>
      <c r="AH296" s="77"/>
      <c r="AI296" s="77"/>
      <c r="AJ296" s="77"/>
      <c r="AK296" s="77"/>
      <c r="AL296" s="77"/>
      <c r="AM296" s="77"/>
      <c r="AN296" s="77"/>
      <c r="AO296" s="77"/>
      <c r="AP296" s="77"/>
      <c r="AQ296" s="77"/>
      <c r="AR296" s="77"/>
      <c r="AS296" s="77"/>
      <c r="AT296" s="77"/>
      <c r="AU296" s="77"/>
      <c r="AV296" s="77"/>
      <c r="AW296" s="77"/>
      <c r="AX296" s="77"/>
      <c r="AY296" s="77"/>
      <c r="AZ296" s="77"/>
      <c r="BA296" s="77"/>
      <c r="BB296" s="77"/>
      <c r="BC296" s="77"/>
      <c r="BD296" s="77"/>
      <c r="BE296" s="77"/>
      <c r="BF296" s="77"/>
      <c r="BG296" s="77"/>
      <c r="BH296" s="77"/>
      <c r="BI296" s="77"/>
      <c r="BJ296" s="77"/>
      <c r="BK296" s="77"/>
      <c r="BL296" s="77"/>
      <c r="BM296" s="77"/>
      <c r="BN296" s="77"/>
      <c r="BO296" s="77"/>
      <c r="BP296" s="77"/>
      <c r="BQ296" s="77"/>
      <c r="BR296" s="77"/>
      <c r="BS296" s="77"/>
      <c r="BT296" s="77"/>
      <c r="BU296" s="77"/>
      <c r="BV296" s="77"/>
      <c r="BW296" s="77"/>
      <c r="BX296" s="77"/>
      <c r="BY296" s="77"/>
      <c r="BZ296" s="77"/>
      <c r="DM296" s="92"/>
    </row>
    <row r="297" spans="2:117" ht="15.75" customHeight="1" x14ac:dyDescent="0.25">
      <c r="B297" s="77"/>
      <c r="C297" s="77"/>
      <c r="D297" s="77"/>
      <c r="E297" s="77"/>
      <c r="F297" s="77"/>
      <c r="G297" s="3"/>
      <c r="H297" s="3"/>
      <c r="I297" s="3"/>
      <c r="J297" s="3"/>
      <c r="K297" s="3"/>
      <c r="L297" s="3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  <c r="Z297" s="77"/>
      <c r="AA297" s="77"/>
      <c r="AB297" s="77"/>
      <c r="AC297" s="77"/>
      <c r="AD297" s="77"/>
      <c r="AE297" s="77"/>
      <c r="AF297" s="77"/>
      <c r="AG297" s="77"/>
      <c r="AH297" s="77"/>
      <c r="AI297" s="77"/>
      <c r="AJ297" s="77"/>
      <c r="AK297" s="77"/>
      <c r="AL297" s="77"/>
      <c r="AM297" s="77"/>
      <c r="AN297" s="77"/>
      <c r="AO297" s="77"/>
      <c r="AP297" s="77"/>
      <c r="AQ297" s="77"/>
      <c r="AR297" s="77"/>
      <c r="AS297" s="77"/>
      <c r="AT297" s="77"/>
      <c r="AU297" s="77"/>
      <c r="AV297" s="77"/>
      <c r="AW297" s="77"/>
      <c r="AX297" s="77"/>
      <c r="AY297" s="77"/>
      <c r="AZ297" s="77"/>
      <c r="BA297" s="77"/>
      <c r="BB297" s="77"/>
      <c r="BC297" s="77"/>
      <c r="BD297" s="77"/>
      <c r="BE297" s="77"/>
      <c r="BF297" s="77"/>
      <c r="BG297" s="77"/>
      <c r="BH297" s="77"/>
      <c r="BI297" s="77"/>
      <c r="BJ297" s="77"/>
      <c r="BK297" s="77"/>
      <c r="BL297" s="77"/>
      <c r="BM297" s="77"/>
      <c r="BN297" s="77"/>
      <c r="BO297" s="77"/>
      <c r="BP297" s="77"/>
      <c r="BQ297" s="77"/>
      <c r="BR297" s="77"/>
      <c r="BS297" s="77"/>
      <c r="BT297" s="77"/>
      <c r="BU297" s="77"/>
      <c r="BV297" s="77"/>
      <c r="BW297" s="77"/>
      <c r="BX297" s="77"/>
      <c r="BY297" s="77"/>
      <c r="BZ297" s="77"/>
      <c r="DM297" s="92"/>
    </row>
    <row r="298" spans="2:117" ht="15.75" customHeight="1" x14ac:dyDescent="0.25">
      <c r="B298" s="77"/>
      <c r="C298" s="77"/>
      <c r="D298" s="77"/>
      <c r="E298" s="77"/>
      <c r="F298" s="77"/>
      <c r="G298" s="3"/>
      <c r="H298" s="3"/>
      <c r="I298" s="3"/>
      <c r="J298" s="3"/>
      <c r="K298" s="3"/>
      <c r="L298" s="3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  <c r="AA298" s="77"/>
      <c r="AB298" s="77"/>
      <c r="AC298" s="77"/>
      <c r="AD298" s="77"/>
      <c r="AE298" s="77"/>
      <c r="AF298" s="77"/>
      <c r="AG298" s="77"/>
      <c r="AH298" s="77"/>
      <c r="AI298" s="77"/>
      <c r="AJ298" s="77"/>
      <c r="AK298" s="77"/>
      <c r="AL298" s="77"/>
      <c r="AM298" s="77"/>
      <c r="AN298" s="77"/>
      <c r="AO298" s="77"/>
      <c r="AP298" s="77"/>
      <c r="AQ298" s="77"/>
      <c r="AR298" s="77"/>
      <c r="AS298" s="77"/>
      <c r="AT298" s="77"/>
      <c r="AU298" s="77"/>
      <c r="AV298" s="77"/>
      <c r="AW298" s="77"/>
      <c r="AX298" s="77"/>
      <c r="AY298" s="77"/>
      <c r="AZ298" s="77"/>
      <c r="BA298" s="77"/>
      <c r="BB298" s="77"/>
      <c r="BC298" s="77"/>
      <c r="BD298" s="77"/>
      <c r="BE298" s="77"/>
      <c r="BF298" s="77"/>
      <c r="BG298" s="77"/>
      <c r="BH298" s="77"/>
      <c r="BI298" s="77"/>
      <c r="BJ298" s="77"/>
      <c r="BK298" s="77"/>
      <c r="BL298" s="77"/>
      <c r="BM298" s="77"/>
      <c r="BN298" s="77"/>
      <c r="BO298" s="77"/>
      <c r="BP298" s="77"/>
      <c r="BQ298" s="77"/>
      <c r="BR298" s="77"/>
      <c r="BS298" s="77"/>
      <c r="BT298" s="77"/>
      <c r="BU298" s="77"/>
      <c r="BV298" s="77"/>
      <c r="BW298" s="77"/>
      <c r="BX298" s="77"/>
      <c r="BY298" s="77"/>
      <c r="BZ298" s="77"/>
      <c r="DM298" s="92"/>
    </row>
    <row r="299" spans="2:117" ht="15.75" customHeight="1" x14ac:dyDescent="0.25">
      <c r="B299" s="77"/>
      <c r="C299" s="77"/>
      <c r="D299" s="77"/>
      <c r="E299" s="77"/>
      <c r="F299" s="77"/>
      <c r="G299" s="3"/>
      <c r="H299" s="3"/>
      <c r="I299" s="3"/>
      <c r="J299" s="3"/>
      <c r="K299" s="3"/>
      <c r="L299" s="3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  <c r="AA299" s="77"/>
      <c r="AB299" s="77"/>
      <c r="AC299" s="77"/>
      <c r="AD299" s="77"/>
      <c r="AE299" s="77"/>
      <c r="AF299" s="77"/>
      <c r="AG299" s="77"/>
      <c r="AH299" s="77"/>
      <c r="AI299" s="77"/>
      <c r="AJ299" s="77"/>
      <c r="AK299" s="77"/>
      <c r="AL299" s="77"/>
      <c r="AM299" s="77"/>
      <c r="AN299" s="77"/>
      <c r="AO299" s="77"/>
      <c r="AP299" s="77"/>
      <c r="AQ299" s="77"/>
      <c r="AR299" s="77"/>
      <c r="AS299" s="77"/>
      <c r="AT299" s="77"/>
      <c r="AU299" s="77"/>
      <c r="AV299" s="77"/>
      <c r="AW299" s="77"/>
      <c r="AX299" s="77"/>
      <c r="AY299" s="77"/>
      <c r="AZ299" s="77"/>
      <c r="BA299" s="77"/>
      <c r="BB299" s="77"/>
      <c r="BC299" s="77"/>
      <c r="BD299" s="77"/>
      <c r="BE299" s="77"/>
      <c r="BF299" s="77"/>
      <c r="BG299" s="77"/>
      <c r="BH299" s="77"/>
      <c r="BI299" s="77"/>
      <c r="BJ299" s="77"/>
      <c r="BK299" s="77"/>
      <c r="BL299" s="77"/>
      <c r="BM299" s="77"/>
      <c r="BN299" s="77"/>
      <c r="BO299" s="77"/>
      <c r="BP299" s="77"/>
      <c r="BQ299" s="77"/>
      <c r="BR299" s="77"/>
      <c r="BS299" s="77"/>
      <c r="BT299" s="77"/>
      <c r="BU299" s="77"/>
      <c r="BV299" s="77"/>
      <c r="BW299" s="77"/>
      <c r="BX299" s="77"/>
      <c r="BY299" s="77"/>
      <c r="BZ299" s="77"/>
      <c r="DM299" s="92"/>
    </row>
    <row r="300" spans="2:117" ht="15.75" customHeight="1" x14ac:dyDescent="0.25">
      <c r="B300" s="77"/>
      <c r="C300" s="77"/>
      <c r="D300" s="77"/>
      <c r="E300" s="77"/>
      <c r="F300" s="77"/>
      <c r="G300" s="3"/>
      <c r="H300" s="3"/>
      <c r="I300" s="3"/>
      <c r="J300" s="3"/>
      <c r="K300" s="3"/>
      <c r="L300" s="3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  <c r="AA300" s="77"/>
      <c r="AB300" s="77"/>
      <c r="AC300" s="77"/>
      <c r="AD300" s="77"/>
      <c r="AE300" s="77"/>
      <c r="AF300" s="77"/>
      <c r="AG300" s="77"/>
      <c r="AH300" s="77"/>
      <c r="AI300" s="77"/>
      <c r="AJ300" s="77"/>
      <c r="AK300" s="77"/>
      <c r="AL300" s="77"/>
      <c r="AM300" s="77"/>
      <c r="AN300" s="77"/>
      <c r="AO300" s="77"/>
      <c r="AP300" s="77"/>
      <c r="AQ300" s="77"/>
      <c r="AR300" s="77"/>
      <c r="AS300" s="77"/>
      <c r="AT300" s="77"/>
      <c r="AU300" s="77"/>
      <c r="AV300" s="77"/>
      <c r="AW300" s="77"/>
      <c r="AX300" s="77"/>
      <c r="AY300" s="77"/>
      <c r="AZ300" s="77"/>
      <c r="BA300" s="77"/>
      <c r="BB300" s="77"/>
      <c r="BC300" s="77"/>
      <c r="BD300" s="77"/>
      <c r="BE300" s="77"/>
      <c r="BF300" s="77"/>
      <c r="BG300" s="77"/>
      <c r="BH300" s="77"/>
      <c r="BI300" s="77"/>
      <c r="BJ300" s="77"/>
      <c r="BK300" s="77"/>
      <c r="BL300" s="77"/>
      <c r="BM300" s="77"/>
      <c r="BN300" s="77"/>
      <c r="BO300" s="77"/>
      <c r="BP300" s="77"/>
      <c r="BQ300" s="77"/>
      <c r="BR300" s="77"/>
      <c r="BS300" s="77"/>
      <c r="BT300" s="77"/>
      <c r="BU300" s="77"/>
      <c r="BV300" s="77"/>
      <c r="BW300" s="77"/>
      <c r="BX300" s="77"/>
      <c r="BY300" s="77"/>
      <c r="BZ300" s="77"/>
      <c r="DM300" s="92"/>
    </row>
    <row r="301" spans="2:117" ht="15.75" customHeight="1" x14ac:dyDescent="0.25">
      <c r="B301" s="77"/>
      <c r="C301" s="77"/>
      <c r="D301" s="77"/>
      <c r="E301" s="77"/>
      <c r="F301" s="77"/>
      <c r="G301" s="3"/>
      <c r="H301" s="3"/>
      <c r="I301" s="3"/>
      <c r="J301" s="3"/>
      <c r="K301" s="3"/>
      <c r="L301" s="3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7"/>
      <c r="Z301" s="77"/>
      <c r="AA301" s="77"/>
      <c r="AB301" s="77"/>
      <c r="AC301" s="77"/>
      <c r="AD301" s="77"/>
      <c r="AE301" s="77"/>
      <c r="AF301" s="77"/>
      <c r="AG301" s="77"/>
      <c r="AH301" s="77"/>
      <c r="AI301" s="77"/>
      <c r="AJ301" s="77"/>
      <c r="AK301" s="77"/>
      <c r="AL301" s="77"/>
      <c r="AM301" s="77"/>
      <c r="AN301" s="77"/>
      <c r="AO301" s="77"/>
      <c r="AP301" s="77"/>
      <c r="AQ301" s="77"/>
      <c r="AR301" s="77"/>
      <c r="AS301" s="77"/>
      <c r="AT301" s="77"/>
      <c r="AU301" s="77"/>
      <c r="AV301" s="77"/>
      <c r="AW301" s="77"/>
      <c r="AX301" s="77"/>
      <c r="AY301" s="77"/>
      <c r="AZ301" s="77"/>
      <c r="BA301" s="77"/>
      <c r="BB301" s="77"/>
      <c r="BC301" s="77"/>
      <c r="BD301" s="77"/>
      <c r="BE301" s="77"/>
      <c r="BF301" s="77"/>
      <c r="BG301" s="77"/>
      <c r="BH301" s="77"/>
      <c r="BI301" s="77"/>
      <c r="BJ301" s="77"/>
      <c r="BK301" s="77"/>
      <c r="BL301" s="77"/>
      <c r="BM301" s="77"/>
      <c r="BN301" s="77"/>
      <c r="BO301" s="77"/>
      <c r="BP301" s="77"/>
      <c r="BQ301" s="77"/>
      <c r="BR301" s="77"/>
      <c r="BS301" s="77"/>
      <c r="BT301" s="77"/>
      <c r="BU301" s="77"/>
      <c r="BV301" s="77"/>
      <c r="BW301" s="77"/>
      <c r="BX301" s="77"/>
      <c r="BY301" s="77"/>
      <c r="BZ301" s="77"/>
      <c r="DM301" s="92"/>
    </row>
    <row r="302" spans="2:117" ht="15.75" customHeight="1" x14ac:dyDescent="0.25">
      <c r="B302" s="77"/>
      <c r="C302" s="77"/>
      <c r="D302" s="77"/>
      <c r="E302" s="77"/>
      <c r="F302" s="77"/>
      <c r="G302" s="3"/>
      <c r="H302" s="3"/>
      <c r="I302" s="3"/>
      <c r="J302" s="3"/>
      <c r="K302" s="3"/>
      <c r="L302" s="3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  <c r="Y302" s="77"/>
      <c r="Z302" s="77"/>
      <c r="AA302" s="77"/>
      <c r="AB302" s="77"/>
      <c r="AC302" s="77"/>
      <c r="AD302" s="77"/>
      <c r="AE302" s="77"/>
      <c r="AF302" s="77"/>
      <c r="AG302" s="77"/>
      <c r="AH302" s="77"/>
      <c r="AI302" s="77"/>
      <c r="AJ302" s="77"/>
      <c r="AK302" s="77"/>
      <c r="AL302" s="77"/>
      <c r="AM302" s="77"/>
      <c r="AN302" s="77"/>
      <c r="AO302" s="77"/>
      <c r="AP302" s="77"/>
      <c r="AQ302" s="77"/>
      <c r="AR302" s="77"/>
      <c r="AS302" s="77"/>
      <c r="AT302" s="77"/>
      <c r="AU302" s="77"/>
      <c r="AV302" s="77"/>
      <c r="AW302" s="77"/>
      <c r="AX302" s="77"/>
      <c r="AY302" s="77"/>
      <c r="AZ302" s="77"/>
      <c r="BA302" s="77"/>
      <c r="BB302" s="77"/>
      <c r="BC302" s="77"/>
      <c r="BD302" s="77"/>
      <c r="BE302" s="77"/>
      <c r="BF302" s="77"/>
      <c r="BG302" s="77"/>
      <c r="BH302" s="77"/>
      <c r="BI302" s="77"/>
      <c r="BJ302" s="77"/>
      <c r="BK302" s="77"/>
      <c r="BL302" s="77"/>
      <c r="BM302" s="77"/>
      <c r="BN302" s="77"/>
      <c r="BO302" s="77"/>
      <c r="BP302" s="77"/>
      <c r="BQ302" s="77"/>
      <c r="BR302" s="77"/>
      <c r="BS302" s="77"/>
      <c r="BT302" s="77"/>
      <c r="BU302" s="77"/>
      <c r="BV302" s="77"/>
      <c r="BW302" s="77"/>
      <c r="BX302" s="77"/>
      <c r="BY302" s="77"/>
      <c r="BZ302" s="77"/>
      <c r="DM302" s="92"/>
    </row>
    <row r="303" spans="2:117" ht="15.75" customHeight="1" x14ac:dyDescent="0.25">
      <c r="B303" s="77"/>
      <c r="C303" s="77"/>
      <c r="D303" s="77"/>
      <c r="E303" s="77"/>
      <c r="F303" s="77"/>
      <c r="G303" s="3"/>
      <c r="H303" s="3"/>
      <c r="I303" s="3"/>
      <c r="J303" s="3"/>
      <c r="K303" s="3"/>
      <c r="L303" s="3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  <c r="X303" s="77"/>
      <c r="Y303" s="77"/>
      <c r="Z303" s="77"/>
      <c r="AA303" s="77"/>
      <c r="AB303" s="77"/>
      <c r="AC303" s="77"/>
      <c r="AD303" s="77"/>
      <c r="AE303" s="77"/>
      <c r="AF303" s="77"/>
      <c r="AG303" s="77"/>
      <c r="AH303" s="77"/>
      <c r="AI303" s="77"/>
      <c r="AJ303" s="77"/>
      <c r="AK303" s="77"/>
      <c r="AL303" s="77"/>
      <c r="AM303" s="77"/>
      <c r="AN303" s="77"/>
      <c r="AO303" s="77"/>
      <c r="AP303" s="77"/>
      <c r="AQ303" s="77"/>
      <c r="AR303" s="77"/>
      <c r="AS303" s="77"/>
      <c r="AT303" s="77"/>
      <c r="AU303" s="77"/>
      <c r="AV303" s="77"/>
      <c r="AW303" s="77"/>
      <c r="AX303" s="77"/>
      <c r="AY303" s="77"/>
      <c r="AZ303" s="77"/>
      <c r="BA303" s="77"/>
      <c r="BB303" s="77"/>
      <c r="BC303" s="77"/>
      <c r="BD303" s="77"/>
      <c r="BE303" s="77"/>
      <c r="BF303" s="77"/>
      <c r="BG303" s="77"/>
      <c r="BH303" s="77"/>
      <c r="BI303" s="77"/>
      <c r="BJ303" s="77"/>
      <c r="BK303" s="77"/>
      <c r="BL303" s="77"/>
      <c r="BM303" s="77"/>
      <c r="BN303" s="77"/>
      <c r="BO303" s="77"/>
      <c r="BP303" s="77"/>
      <c r="BQ303" s="77"/>
      <c r="BR303" s="77"/>
      <c r="BS303" s="77"/>
      <c r="BT303" s="77"/>
      <c r="BU303" s="77"/>
      <c r="BV303" s="77"/>
      <c r="BW303" s="77"/>
      <c r="BX303" s="77"/>
      <c r="BY303" s="77"/>
      <c r="BZ303" s="77"/>
      <c r="DM303" s="92"/>
    </row>
    <row r="304" spans="2:117" ht="15.75" customHeight="1" x14ac:dyDescent="0.25">
      <c r="B304" s="77"/>
      <c r="C304" s="77"/>
      <c r="D304" s="77"/>
      <c r="E304" s="77"/>
      <c r="F304" s="77"/>
      <c r="G304" s="3"/>
      <c r="H304" s="3"/>
      <c r="I304" s="3"/>
      <c r="J304" s="3"/>
      <c r="K304" s="3"/>
      <c r="L304" s="3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  <c r="Y304" s="77"/>
      <c r="Z304" s="77"/>
      <c r="AA304" s="77"/>
      <c r="AB304" s="77"/>
      <c r="AC304" s="77"/>
      <c r="AD304" s="77"/>
      <c r="AE304" s="77"/>
      <c r="AF304" s="77"/>
      <c r="AG304" s="77"/>
      <c r="AH304" s="77"/>
      <c r="AI304" s="77"/>
      <c r="AJ304" s="77"/>
      <c r="AK304" s="77"/>
      <c r="AL304" s="77"/>
      <c r="AM304" s="77"/>
      <c r="AN304" s="77"/>
      <c r="AO304" s="77"/>
      <c r="AP304" s="77"/>
      <c r="AQ304" s="77"/>
      <c r="AR304" s="77"/>
      <c r="AS304" s="77"/>
      <c r="AT304" s="77"/>
      <c r="AU304" s="77"/>
      <c r="AV304" s="77"/>
      <c r="AW304" s="77"/>
      <c r="AX304" s="77"/>
      <c r="AY304" s="77"/>
      <c r="AZ304" s="77"/>
      <c r="BA304" s="77"/>
      <c r="BB304" s="77"/>
      <c r="BC304" s="77"/>
      <c r="BD304" s="77"/>
      <c r="BE304" s="77"/>
      <c r="BF304" s="77"/>
      <c r="BG304" s="77"/>
      <c r="BH304" s="77"/>
      <c r="BI304" s="77"/>
      <c r="BJ304" s="77"/>
      <c r="BK304" s="77"/>
      <c r="BL304" s="77"/>
      <c r="BM304" s="77"/>
      <c r="BN304" s="77"/>
      <c r="BO304" s="77"/>
      <c r="BP304" s="77"/>
      <c r="BQ304" s="77"/>
      <c r="BR304" s="77"/>
      <c r="BS304" s="77"/>
      <c r="BT304" s="77"/>
      <c r="BU304" s="77"/>
      <c r="BV304" s="77"/>
      <c r="BW304" s="77"/>
      <c r="BX304" s="77"/>
      <c r="BY304" s="77"/>
      <c r="BZ304" s="77"/>
      <c r="DM304" s="92"/>
    </row>
    <row r="305" spans="2:117" ht="15.75" customHeight="1" x14ac:dyDescent="0.25">
      <c r="B305" s="77"/>
      <c r="C305" s="77"/>
      <c r="D305" s="77"/>
      <c r="E305" s="77"/>
      <c r="F305" s="77"/>
      <c r="G305" s="3"/>
      <c r="H305" s="3"/>
      <c r="I305" s="3"/>
      <c r="J305" s="3"/>
      <c r="K305" s="3"/>
      <c r="L305" s="3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  <c r="Y305" s="77"/>
      <c r="Z305" s="77"/>
      <c r="AA305" s="77"/>
      <c r="AB305" s="77"/>
      <c r="AC305" s="77"/>
      <c r="AD305" s="77"/>
      <c r="AE305" s="77"/>
      <c r="AF305" s="77"/>
      <c r="AG305" s="77"/>
      <c r="AH305" s="77"/>
      <c r="AI305" s="77"/>
      <c r="AJ305" s="77"/>
      <c r="AK305" s="77"/>
      <c r="AL305" s="77"/>
      <c r="AM305" s="77"/>
      <c r="AN305" s="77"/>
      <c r="AO305" s="77"/>
      <c r="AP305" s="77"/>
      <c r="AQ305" s="77"/>
      <c r="AR305" s="77"/>
      <c r="AS305" s="77"/>
      <c r="AT305" s="77"/>
      <c r="AU305" s="77"/>
      <c r="AV305" s="77"/>
      <c r="AW305" s="77"/>
      <c r="AX305" s="77"/>
      <c r="AY305" s="77"/>
      <c r="AZ305" s="77"/>
      <c r="BA305" s="77"/>
      <c r="BB305" s="77"/>
      <c r="BC305" s="77"/>
      <c r="BD305" s="77"/>
      <c r="BE305" s="77"/>
      <c r="BF305" s="77"/>
      <c r="BG305" s="77"/>
      <c r="BH305" s="77"/>
      <c r="BI305" s="77"/>
      <c r="BJ305" s="77"/>
      <c r="BK305" s="77"/>
      <c r="BL305" s="77"/>
      <c r="BM305" s="77"/>
      <c r="BN305" s="77"/>
      <c r="BO305" s="77"/>
      <c r="BP305" s="77"/>
      <c r="BQ305" s="77"/>
      <c r="BR305" s="77"/>
      <c r="BS305" s="77"/>
      <c r="BT305" s="77"/>
      <c r="BU305" s="77"/>
      <c r="BV305" s="77"/>
      <c r="BW305" s="77"/>
      <c r="BX305" s="77"/>
      <c r="BY305" s="77"/>
      <c r="BZ305" s="77"/>
      <c r="DM305" s="92"/>
    </row>
  </sheetData>
  <autoFilter ref="A5:EC153" xr:uid="{00000000-0009-0000-0000-000000000000}">
    <sortState xmlns:xlrd2="http://schemas.microsoft.com/office/spreadsheetml/2017/richdata2" ref="A5:EC153">
      <sortCondition descending="1" ref="G5:G153"/>
      <sortCondition descending="1" ref="L5:L153"/>
      <sortCondition descending="1" ref="K5:K153"/>
      <sortCondition descending="1" ref="J5:J153"/>
      <sortCondition descending="1" ref="I5:I153"/>
      <sortCondition descending="1" ref="H5:H153"/>
      <sortCondition ref="DQ5:DQ153"/>
      <sortCondition ref="B5:B153"/>
      <sortCondition ref="A5:A153"/>
    </sortState>
  </autoFilter>
  <mergeCells count="37">
    <mergeCell ref="DK4:DN4"/>
    <mergeCell ref="DO4:DR4"/>
    <mergeCell ref="DS4:DV4"/>
    <mergeCell ref="DW4:EA4"/>
    <mergeCell ref="EB4:EC4"/>
    <mergeCell ref="BU4:BV4"/>
    <mergeCell ref="BY4:BZ4"/>
    <mergeCell ref="CA4:CC4"/>
    <mergeCell ref="CD4:CR4"/>
    <mergeCell ref="CS4:CX4"/>
    <mergeCell ref="CY4:DJ4"/>
    <mergeCell ref="AL4:AQ4"/>
    <mergeCell ref="AR4:BC4"/>
    <mergeCell ref="BD4:BG4"/>
    <mergeCell ref="BH4:BK4"/>
    <mergeCell ref="BL4:BO4"/>
    <mergeCell ref="BP4:BT4"/>
    <mergeCell ref="BY3:CC3"/>
    <mergeCell ref="CD3:CV3"/>
    <mergeCell ref="CY3:DN3"/>
    <mergeCell ref="DO3:DV3"/>
    <mergeCell ref="DW3:EC3"/>
    <mergeCell ref="H4:L4"/>
    <mergeCell ref="M4:Q4"/>
    <mergeCell ref="R4:S4"/>
    <mergeCell ref="T4:V4"/>
    <mergeCell ref="W4:AK4"/>
    <mergeCell ref="BY2:CC2"/>
    <mergeCell ref="CD2:CX2"/>
    <mergeCell ref="CY2:DN2"/>
    <mergeCell ref="DO2:DV2"/>
    <mergeCell ref="DW2:EC2"/>
    <mergeCell ref="R3:V3"/>
    <mergeCell ref="W3:AO3"/>
    <mergeCell ref="AR3:BG3"/>
    <mergeCell ref="BH3:BO3"/>
    <mergeCell ref="BP3:BV3"/>
  </mergeCells>
  <conditionalFormatting sqref="R6:BS153 BU6:BV153">
    <cfRule type="expression" dxfId="0" priority="1">
      <formula>BY6=""</formula>
    </cfRule>
  </conditionalFormatting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ICPDS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Luisi</dc:creator>
  <cp:lastModifiedBy>Luisi</cp:lastModifiedBy>
  <dcterms:created xsi:type="dcterms:W3CDTF">2019-09-19T09:35:51Z</dcterms:created>
  <dcterms:modified xsi:type="dcterms:W3CDTF">2019-09-19T09:39:31Z</dcterms:modified>
</cp:coreProperties>
</file>